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Comisión de Carne 2020\Precios 2020\"/>
    </mc:Choice>
  </mc:AlternateContent>
  <bookViews>
    <workbookView xWindow="-120" yWindow="-120" windowWidth="20730" windowHeight="11160" firstSheet="1" activeTab="1"/>
  </bookViews>
  <sheets>
    <sheet name="Prom mensual" sheetId="1" r:id="rId1"/>
    <sheet name="Prom mensual Gs y US$" sheetId="2" r:id="rId2"/>
    <sheet name="Precios regionales" sheetId="6" r:id="rId3"/>
    <sheet name="Evolución precio US$" sheetId="5" r:id="rId4"/>
    <sheet name="Evolución precio Gs." sheetId="4" r:id="rId5"/>
  </sheets>
  <externalReferences>
    <externalReference r:id="rId6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9" i="1" l="1"/>
  <c r="M699" i="1" l="1"/>
  <c r="N699" i="1"/>
  <c r="O699" i="1"/>
  <c r="D698" i="1" l="1"/>
  <c r="D697" i="1"/>
  <c r="M698" i="1"/>
  <c r="N698" i="1"/>
  <c r="O698" i="1"/>
  <c r="C131" i="2" l="1"/>
  <c r="O697" i="1" l="1"/>
  <c r="M697" i="1"/>
  <c r="N697" i="1"/>
  <c r="N695" i="1"/>
  <c r="D695" i="1" l="1"/>
  <c r="D694" i="1"/>
  <c r="M695" i="1"/>
  <c r="O695" i="1"/>
  <c r="M694" i="1" l="1"/>
  <c r="N694" i="1"/>
  <c r="O694" i="1"/>
  <c r="X130" i="2" l="1"/>
  <c r="V130" i="2"/>
  <c r="T130" i="2"/>
  <c r="Q130" i="2"/>
  <c r="D693" i="1"/>
  <c r="M693" i="1"/>
  <c r="N693" i="1"/>
  <c r="O693" i="1"/>
  <c r="D692" i="1" l="1"/>
  <c r="D687" i="1"/>
  <c r="D688" i="1"/>
  <c r="D689" i="1"/>
  <c r="D690" i="1"/>
  <c r="D682" i="1"/>
  <c r="D683" i="1"/>
  <c r="D684" i="1"/>
  <c r="D686" i="1"/>
  <c r="D681" i="1"/>
  <c r="D679" i="1"/>
  <c r="D678" i="1"/>
  <c r="D677" i="1"/>
  <c r="D671" i="1"/>
  <c r="D672" i="1"/>
  <c r="D673" i="1"/>
  <c r="D674" i="1"/>
  <c r="D676" i="1"/>
  <c r="D670" i="1"/>
  <c r="D666" i="1"/>
  <c r="D667" i="1"/>
  <c r="D668" i="1"/>
  <c r="D665" i="1"/>
  <c r="D663" i="1"/>
  <c r="D662" i="1"/>
  <c r="O692" i="1" l="1"/>
  <c r="O690" i="1"/>
  <c r="N692" i="1"/>
  <c r="M692" i="1"/>
  <c r="N690" i="1" l="1"/>
  <c r="M690" i="1"/>
  <c r="M689" i="1"/>
  <c r="N689" i="1"/>
  <c r="O689" i="1"/>
  <c r="X129" i="2" l="1"/>
  <c r="X128" i="2"/>
  <c r="V129" i="2"/>
  <c r="V128" i="2"/>
  <c r="T129" i="2"/>
  <c r="T128" i="2"/>
  <c r="Q129" i="2"/>
  <c r="Q128" i="2"/>
  <c r="O687" i="1"/>
  <c r="O688" i="1"/>
  <c r="O686" i="1"/>
  <c r="N687" i="1"/>
  <c r="N688" i="1"/>
  <c r="N686" i="1"/>
  <c r="M687" i="1"/>
  <c r="M688" i="1"/>
  <c r="M686" i="1"/>
  <c r="M684" i="1"/>
  <c r="N684" i="1"/>
  <c r="O684" i="1"/>
  <c r="M683" i="1" l="1"/>
  <c r="N683" i="1"/>
  <c r="O683" i="1"/>
  <c r="O682" i="1" l="1"/>
  <c r="O681" i="1"/>
  <c r="O679" i="1"/>
  <c r="O678" i="1"/>
  <c r="N682" i="1"/>
  <c r="M682" i="1"/>
  <c r="N681" i="1"/>
  <c r="M681" i="1"/>
  <c r="M679" i="1"/>
  <c r="N679" i="1"/>
  <c r="M678" i="1"/>
  <c r="N678" i="1"/>
  <c r="X127" i="2" l="1"/>
  <c r="V127" i="2"/>
  <c r="T127" i="2"/>
  <c r="Q127" i="2"/>
  <c r="M677" i="1"/>
  <c r="N677" i="1"/>
  <c r="X126" i="2" l="1"/>
  <c r="V126" i="2"/>
  <c r="T126" i="2"/>
  <c r="Q126" i="2"/>
  <c r="N676" i="1"/>
  <c r="O128" i="2" s="1"/>
  <c r="G15" i="4" s="1"/>
  <c r="N671" i="1"/>
  <c r="N672" i="1"/>
  <c r="N673" i="1"/>
  <c r="N674" i="1"/>
  <c r="O670" i="1"/>
  <c r="N670" i="1"/>
  <c r="M676" i="1"/>
  <c r="M671" i="1"/>
  <c r="M672" i="1"/>
  <c r="M673" i="1"/>
  <c r="M674" i="1"/>
  <c r="M668" i="1"/>
  <c r="M670" i="1"/>
  <c r="O666" i="1" l="1"/>
  <c r="O667" i="1"/>
  <c r="O665" i="1"/>
  <c r="N666" i="1"/>
  <c r="N667" i="1"/>
  <c r="N668" i="1"/>
  <c r="N665" i="1"/>
  <c r="M666" i="1"/>
  <c r="M667" i="1"/>
  <c r="M665" i="1"/>
  <c r="X125" i="2" l="1"/>
  <c r="V125" i="2"/>
  <c r="T125" i="2"/>
  <c r="Q125" i="2"/>
  <c r="M663" i="1" l="1"/>
  <c r="N663" i="1"/>
  <c r="O663" i="1"/>
  <c r="M662" i="1"/>
  <c r="N662" i="1"/>
  <c r="O662" i="1"/>
  <c r="X124" i="2" l="1"/>
  <c r="V124" i="2"/>
  <c r="T124" i="2"/>
  <c r="Q124" i="2"/>
  <c r="K125" i="2"/>
  <c r="O661" i="1"/>
  <c r="O660" i="1"/>
  <c r="N661" i="1"/>
  <c r="N660" i="1"/>
  <c r="M661" i="1"/>
  <c r="M660" i="1"/>
  <c r="D661" i="1"/>
  <c r="D660" i="1"/>
  <c r="D658" i="1"/>
  <c r="M658" i="1"/>
  <c r="N658" i="1"/>
  <c r="O658" i="1"/>
  <c r="R125" i="2" l="1"/>
  <c r="C125" i="2"/>
  <c r="O656" i="1"/>
  <c r="O657" i="1"/>
  <c r="N656" i="1"/>
  <c r="N657" i="1"/>
  <c r="M656" i="1"/>
  <c r="M657" i="1"/>
  <c r="D656" i="1"/>
  <c r="D657" i="1"/>
  <c r="X123" i="2" l="1"/>
  <c r="V123" i="2"/>
  <c r="T123" i="2"/>
  <c r="Q123" i="2"/>
  <c r="D655" i="1"/>
  <c r="D654" i="1" l="1"/>
  <c r="O655" i="1"/>
  <c r="O654" i="1"/>
  <c r="N655" i="1"/>
  <c r="N654" i="1"/>
  <c r="M655" i="1"/>
  <c r="M654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O702" i="1"/>
  <c r="N702" i="1"/>
  <c r="O132" i="2" s="1"/>
  <c r="M702" i="1"/>
  <c r="N132" i="2" s="1"/>
  <c r="K15" i="4" s="1"/>
  <c r="L702" i="1"/>
  <c r="M132" i="2" s="1"/>
  <c r="K702" i="1"/>
  <c r="K132" i="2" s="1"/>
  <c r="J702" i="1"/>
  <c r="J132" i="2" s="1"/>
  <c r="I59" i="6" s="1"/>
  <c r="O59" i="6" s="1"/>
  <c r="I702" i="1"/>
  <c r="I132" i="2" s="1"/>
  <c r="H59" i="6" s="1"/>
  <c r="N59" i="6" s="1"/>
  <c r="H702" i="1"/>
  <c r="H132" i="2" s="1"/>
  <c r="G59" i="6" s="1"/>
  <c r="M59" i="6" s="1"/>
  <c r="G702" i="1"/>
  <c r="G132" i="2" s="1"/>
  <c r="F59" i="6" s="1"/>
  <c r="F702" i="1"/>
  <c r="F132" i="2" s="1"/>
  <c r="E59" i="6" s="1"/>
  <c r="E702" i="1"/>
  <c r="E132" i="2" s="1"/>
  <c r="D702" i="1"/>
  <c r="D132" i="2" s="1"/>
  <c r="C59" i="6" s="1"/>
  <c r="O696" i="1"/>
  <c r="N696" i="1"/>
  <c r="O131" i="2" s="1"/>
  <c r="M696" i="1"/>
  <c r="N131" i="2" s="1"/>
  <c r="J15" i="4" s="1"/>
  <c r="L696" i="1"/>
  <c r="M131" i="2" s="1"/>
  <c r="K696" i="1"/>
  <c r="K131" i="2" s="1"/>
  <c r="J696" i="1"/>
  <c r="J131" i="2" s="1"/>
  <c r="I58" i="6" s="1"/>
  <c r="O58" i="6" s="1"/>
  <c r="I696" i="1"/>
  <c r="I131" i="2" s="1"/>
  <c r="H58" i="6" s="1"/>
  <c r="N58" i="6" s="1"/>
  <c r="H696" i="1"/>
  <c r="H131" i="2" s="1"/>
  <c r="G58" i="6" s="1"/>
  <c r="M58" i="6" s="1"/>
  <c r="G696" i="1"/>
  <c r="G131" i="2" s="1"/>
  <c r="F58" i="6" s="1"/>
  <c r="F696" i="1"/>
  <c r="F131" i="2" s="1"/>
  <c r="E58" i="6" s="1"/>
  <c r="E696" i="1"/>
  <c r="E131" i="2" s="1"/>
  <c r="D696" i="1"/>
  <c r="D131" i="2" s="1"/>
  <c r="C58" i="6" s="1"/>
  <c r="O691" i="1"/>
  <c r="N691" i="1"/>
  <c r="O130" i="2" s="1"/>
  <c r="M691" i="1"/>
  <c r="N130" i="2" s="1"/>
  <c r="I15" i="4" s="1"/>
  <c r="L691" i="1"/>
  <c r="M130" i="2" s="1"/>
  <c r="K691" i="1"/>
  <c r="K130" i="2" s="1"/>
  <c r="J691" i="1"/>
  <c r="J130" i="2" s="1"/>
  <c r="I57" i="6" s="1"/>
  <c r="O57" i="6" s="1"/>
  <c r="I691" i="1"/>
  <c r="I130" i="2" s="1"/>
  <c r="H57" i="6" s="1"/>
  <c r="N57" i="6" s="1"/>
  <c r="H691" i="1"/>
  <c r="H130" i="2" s="1"/>
  <c r="G57" i="6" s="1"/>
  <c r="M57" i="6" s="1"/>
  <c r="G691" i="1"/>
  <c r="G130" i="2" s="1"/>
  <c r="F57" i="6" s="1"/>
  <c r="F691" i="1"/>
  <c r="F130" i="2" s="1"/>
  <c r="E57" i="6" s="1"/>
  <c r="E691" i="1"/>
  <c r="E130" i="2" s="1"/>
  <c r="D691" i="1"/>
  <c r="D130" i="2" s="1"/>
  <c r="C57" i="6" s="1"/>
  <c r="O685" i="1"/>
  <c r="N685" i="1"/>
  <c r="O129" i="2" s="1"/>
  <c r="M685" i="1"/>
  <c r="N129" i="2" s="1"/>
  <c r="H15" i="4" s="1"/>
  <c r="L685" i="1"/>
  <c r="M129" i="2" s="1"/>
  <c r="K685" i="1"/>
  <c r="K129" i="2" s="1"/>
  <c r="J685" i="1"/>
  <c r="J129" i="2" s="1"/>
  <c r="I56" i="6" s="1"/>
  <c r="O56" i="6" s="1"/>
  <c r="I685" i="1"/>
  <c r="I129" i="2" s="1"/>
  <c r="H56" i="6" s="1"/>
  <c r="N56" i="6" s="1"/>
  <c r="H685" i="1"/>
  <c r="H129" i="2" s="1"/>
  <c r="G56" i="6" s="1"/>
  <c r="M56" i="6" s="1"/>
  <c r="G685" i="1"/>
  <c r="G129" i="2" s="1"/>
  <c r="F56" i="6" s="1"/>
  <c r="F685" i="1"/>
  <c r="F129" i="2" s="1"/>
  <c r="E56" i="6" s="1"/>
  <c r="E685" i="1"/>
  <c r="E129" i="2" s="1"/>
  <c r="D685" i="1"/>
  <c r="D129" i="2" s="1"/>
  <c r="C56" i="6" s="1"/>
  <c r="O680" i="1"/>
  <c r="N680" i="1"/>
  <c r="M680" i="1"/>
  <c r="N128" i="2" s="1"/>
  <c r="L680" i="1"/>
  <c r="M128" i="2" s="1"/>
  <c r="K680" i="1"/>
  <c r="K128" i="2" s="1"/>
  <c r="J680" i="1"/>
  <c r="J128" i="2" s="1"/>
  <c r="I55" i="6" s="1"/>
  <c r="O55" i="6" s="1"/>
  <c r="I680" i="1"/>
  <c r="I128" i="2" s="1"/>
  <c r="H55" i="6" s="1"/>
  <c r="N55" i="6" s="1"/>
  <c r="H680" i="1"/>
  <c r="H128" i="2" s="1"/>
  <c r="G55" i="6" s="1"/>
  <c r="M55" i="6" s="1"/>
  <c r="G680" i="1"/>
  <c r="G128" i="2" s="1"/>
  <c r="F55" i="6" s="1"/>
  <c r="F680" i="1"/>
  <c r="F128" i="2" s="1"/>
  <c r="E55" i="6" s="1"/>
  <c r="E680" i="1"/>
  <c r="E128" i="2" s="1"/>
  <c r="D680" i="1"/>
  <c r="D128" i="2" s="1"/>
  <c r="C55" i="6" s="1"/>
  <c r="O675" i="1"/>
  <c r="N675" i="1"/>
  <c r="O127" i="2" s="1"/>
  <c r="M675" i="1"/>
  <c r="N127" i="2" s="1"/>
  <c r="F15" i="4" s="1"/>
  <c r="L675" i="1"/>
  <c r="M127" i="2" s="1"/>
  <c r="K675" i="1"/>
  <c r="K127" i="2" s="1"/>
  <c r="J675" i="1"/>
  <c r="J127" i="2" s="1"/>
  <c r="I54" i="6" s="1"/>
  <c r="O54" i="6" s="1"/>
  <c r="I675" i="1"/>
  <c r="H675" i="1"/>
  <c r="H127" i="2" s="1"/>
  <c r="G54" i="6" s="1"/>
  <c r="M54" i="6" s="1"/>
  <c r="G675" i="1"/>
  <c r="G127" i="2" s="1"/>
  <c r="F54" i="6" s="1"/>
  <c r="F675" i="1"/>
  <c r="F127" i="2" s="1"/>
  <c r="E54" i="6" s="1"/>
  <c r="E675" i="1"/>
  <c r="E127" i="2" s="1"/>
  <c r="D675" i="1"/>
  <c r="D127" i="2" s="1"/>
  <c r="C54" i="6" s="1"/>
  <c r="O669" i="1"/>
  <c r="N669" i="1"/>
  <c r="O126" i="2" s="1"/>
  <c r="M669" i="1"/>
  <c r="N126" i="2" s="1"/>
  <c r="E15" i="4" s="1"/>
  <c r="L669" i="1"/>
  <c r="M126" i="2" s="1"/>
  <c r="K669" i="1"/>
  <c r="K126" i="2" s="1"/>
  <c r="J669" i="1"/>
  <c r="J126" i="2" s="1"/>
  <c r="I53" i="6" s="1"/>
  <c r="O53" i="6" s="1"/>
  <c r="I669" i="1"/>
  <c r="H669" i="1"/>
  <c r="H126" i="2" s="1"/>
  <c r="G53" i="6" s="1"/>
  <c r="M53" i="6" s="1"/>
  <c r="G669" i="1"/>
  <c r="G126" i="2" s="1"/>
  <c r="F53" i="6" s="1"/>
  <c r="F669" i="1"/>
  <c r="F126" i="2" s="1"/>
  <c r="E53" i="6" s="1"/>
  <c r="E669" i="1"/>
  <c r="E126" i="2" s="1"/>
  <c r="D669" i="1"/>
  <c r="D126" i="2" s="1"/>
  <c r="C53" i="6" s="1"/>
  <c r="O664" i="1"/>
  <c r="N664" i="1"/>
  <c r="O125" i="2" s="1"/>
  <c r="M664" i="1"/>
  <c r="N125" i="2" s="1"/>
  <c r="D15" i="4" s="1"/>
  <c r="L664" i="1"/>
  <c r="M125" i="2" s="1"/>
  <c r="K664" i="1"/>
  <c r="J664" i="1"/>
  <c r="J125" i="2" s="1"/>
  <c r="I52" i="6" s="1"/>
  <c r="O52" i="6" s="1"/>
  <c r="I664" i="1"/>
  <c r="I125" i="2" s="1"/>
  <c r="H52" i="6" s="1"/>
  <c r="N52" i="6" s="1"/>
  <c r="H664" i="1"/>
  <c r="H125" i="2" s="1"/>
  <c r="G52" i="6" s="1"/>
  <c r="M52" i="6" s="1"/>
  <c r="G664" i="1"/>
  <c r="G125" i="2" s="1"/>
  <c r="F52" i="6" s="1"/>
  <c r="F664" i="1"/>
  <c r="F125" i="2" s="1"/>
  <c r="E52" i="6" s="1"/>
  <c r="E664" i="1"/>
  <c r="E125" i="2" s="1"/>
  <c r="D664" i="1"/>
  <c r="D125" i="2" s="1"/>
  <c r="C52" i="6" s="1"/>
  <c r="N659" i="1"/>
  <c r="O124" i="2" s="1"/>
  <c r="L659" i="1"/>
  <c r="M124" i="2" s="1"/>
  <c r="K659" i="1"/>
  <c r="K124" i="2" s="1"/>
  <c r="J659" i="1"/>
  <c r="J124" i="2" s="1"/>
  <c r="I51" i="6" s="1"/>
  <c r="I659" i="1"/>
  <c r="I124" i="2" s="1"/>
  <c r="H51" i="6" s="1"/>
  <c r="H659" i="1"/>
  <c r="H124" i="2" s="1"/>
  <c r="G51" i="6" s="1"/>
  <c r="G659" i="1"/>
  <c r="G124" i="2" s="1"/>
  <c r="F51" i="6" s="1"/>
  <c r="F659" i="1"/>
  <c r="F124" i="2" s="1"/>
  <c r="E51" i="6" s="1"/>
  <c r="E659" i="1"/>
  <c r="E124" i="2" s="1"/>
  <c r="D659" i="1"/>
  <c r="D124" i="2" s="1"/>
  <c r="C51" i="6" s="1"/>
  <c r="M15" i="5" l="1"/>
  <c r="D59" i="6"/>
  <c r="L59" i="6" s="1"/>
  <c r="R126" i="2"/>
  <c r="C126" i="2"/>
  <c r="R127" i="2"/>
  <c r="C127" i="2"/>
  <c r="R128" i="2"/>
  <c r="C128" i="2"/>
  <c r="C129" i="2"/>
  <c r="R129" i="2"/>
  <c r="C130" i="2"/>
  <c r="R130" i="2"/>
  <c r="R124" i="2"/>
  <c r="C124" i="2"/>
  <c r="J15" i="5"/>
  <c r="D56" i="6"/>
  <c r="L56" i="6" s="1"/>
  <c r="K15" i="5"/>
  <c r="D57" i="6"/>
  <c r="L57" i="6" s="1"/>
  <c r="L15" i="5"/>
  <c r="D58" i="6"/>
  <c r="L58" i="6" s="1"/>
  <c r="H15" i="5"/>
  <c r="D54" i="6"/>
  <c r="L54" i="6" s="1"/>
  <c r="D53" i="6"/>
  <c r="L53" i="6" s="1"/>
  <c r="G15" i="5"/>
  <c r="I127" i="2"/>
  <c r="H54" i="6" s="1"/>
  <c r="N54" i="6" s="1"/>
  <c r="I126" i="2"/>
  <c r="H53" i="6" s="1"/>
  <c r="N53" i="6" s="1"/>
  <c r="M659" i="1"/>
  <c r="N124" i="2" s="1"/>
  <c r="C15" i="4" s="1"/>
  <c r="O659" i="1"/>
  <c r="D55" i="6"/>
  <c r="L55" i="6" s="1"/>
  <c r="I15" i="5"/>
  <c r="D52" i="6"/>
  <c r="L52" i="6" s="1"/>
  <c r="F15" i="5"/>
  <c r="E15" i="5"/>
  <c r="D51" i="6"/>
  <c r="D719" i="1"/>
  <c r="F719" i="1"/>
  <c r="H719" i="1"/>
  <c r="J719" i="1"/>
  <c r="L719" i="1"/>
  <c r="N719" i="1"/>
  <c r="E719" i="1"/>
  <c r="G719" i="1"/>
  <c r="I719" i="1"/>
  <c r="K719" i="1"/>
  <c r="M719" i="1"/>
  <c r="O719" i="1"/>
  <c r="O649" i="1"/>
  <c r="O648" i="1"/>
  <c r="N649" i="1"/>
  <c r="N648" i="1"/>
  <c r="M649" i="1"/>
  <c r="M648" i="1"/>
  <c r="S15" i="5" l="1"/>
  <c r="D648" i="1"/>
  <c r="D649" i="1"/>
  <c r="X122" i="2" l="1"/>
  <c r="V122" i="2"/>
  <c r="T122" i="2"/>
  <c r="Q122" i="2"/>
  <c r="M647" i="1"/>
  <c r="N647" i="1"/>
  <c r="O647" i="1"/>
  <c r="O646" i="1"/>
  <c r="N646" i="1"/>
  <c r="M646" i="1"/>
  <c r="O644" i="1" l="1"/>
  <c r="N644" i="1"/>
  <c r="M644" i="1"/>
  <c r="D644" i="1"/>
  <c r="D643" i="1" l="1"/>
  <c r="M643" i="1"/>
  <c r="N643" i="1"/>
  <c r="O643" i="1"/>
  <c r="D642" i="1"/>
  <c r="M642" i="1"/>
  <c r="N642" i="1"/>
  <c r="O642" i="1"/>
  <c r="M122" i="2" l="1"/>
  <c r="O641" i="1"/>
  <c r="N641" i="1"/>
  <c r="M641" i="1"/>
  <c r="X121" i="2" l="1"/>
  <c r="V121" i="2"/>
  <c r="T121" i="2"/>
  <c r="Q121" i="2"/>
  <c r="D639" i="1" l="1"/>
  <c r="M639" i="1"/>
  <c r="N639" i="1"/>
  <c r="O639" i="1"/>
  <c r="D638" i="1" l="1"/>
  <c r="M638" i="1"/>
  <c r="N638" i="1"/>
  <c r="O638" i="1"/>
  <c r="X120" i="2" l="1"/>
  <c r="V120" i="2"/>
  <c r="T120" i="2"/>
  <c r="Q120" i="2"/>
  <c r="M637" i="1" l="1"/>
  <c r="N637" i="1"/>
  <c r="O637" i="1"/>
  <c r="M636" i="1"/>
  <c r="N636" i="1"/>
  <c r="O636" i="1"/>
  <c r="L640" i="1" l="1"/>
  <c r="O635" i="1"/>
  <c r="O640" i="1" s="1"/>
  <c r="O645" i="1" s="1"/>
  <c r="O650" i="1" s="1"/>
  <c r="N635" i="1"/>
  <c r="N640" i="1" s="1"/>
  <c r="M635" i="1"/>
  <c r="M640" i="1" s="1"/>
  <c r="D633" i="1"/>
  <c r="M633" i="1"/>
  <c r="N633" i="1"/>
  <c r="O633" i="1"/>
  <c r="O121" i="2" l="1"/>
  <c r="N645" i="1"/>
  <c r="M121" i="2"/>
  <c r="L645" i="1"/>
  <c r="L650" i="1" s="1"/>
  <c r="M123" i="2" s="1"/>
  <c r="N121" i="2"/>
  <c r="L14" i="4" s="1"/>
  <c r="M645" i="1"/>
  <c r="O632" i="1"/>
  <c r="N632" i="1"/>
  <c r="M632" i="1"/>
  <c r="D632" i="1"/>
  <c r="D631" i="1"/>
  <c r="M631" i="1"/>
  <c r="N631" i="1"/>
  <c r="O631" i="1"/>
  <c r="M650" i="1" l="1"/>
  <c r="N123" i="2" s="1"/>
  <c r="N14" i="4" s="1"/>
  <c r="N122" i="2"/>
  <c r="M14" i="4" s="1"/>
  <c r="O122" i="2"/>
  <c r="N650" i="1"/>
  <c r="O123" i="2" s="1"/>
  <c r="X119" i="2"/>
  <c r="V119" i="2"/>
  <c r="T119" i="2"/>
  <c r="Q119" i="2"/>
  <c r="M120" i="2" l="1"/>
  <c r="L634" i="1"/>
  <c r="O634" i="1"/>
  <c r="O630" i="1"/>
  <c r="N630" i="1"/>
  <c r="N634" i="1" s="1"/>
  <c r="M630" i="1"/>
  <c r="D628" i="1"/>
  <c r="D627" i="1"/>
  <c r="O626" i="1"/>
  <c r="O627" i="1"/>
  <c r="O628" i="1"/>
  <c r="M627" i="1"/>
  <c r="M628" i="1"/>
  <c r="N626" i="1"/>
  <c r="N627" i="1"/>
  <c r="N628" i="1"/>
  <c r="D626" i="1"/>
  <c r="M634" i="1" l="1"/>
  <c r="N120" i="2" s="1"/>
  <c r="K14" i="4" s="1"/>
  <c r="O120" i="2"/>
  <c r="X118" i="2"/>
  <c r="V118" i="2"/>
  <c r="T118" i="2"/>
  <c r="Q118" i="2"/>
  <c r="M626" i="1" l="1"/>
  <c r="L629" i="1" l="1"/>
  <c r="M119" i="2" s="1"/>
  <c r="M629" i="1"/>
  <c r="O629" i="1"/>
  <c r="M625" i="1"/>
  <c r="O625" i="1"/>
  <c r="N625" i="1"/>
  <c r="N629" i="1" s="1"/>
  <c r="O119" i="2" s="1"/>
  <c r="N119" i="2" l="1"/>
  <c r="J14" i="4" s="1"/>
  <c r="O623" i="1"/>
  <c r="N623" i="1"/>
  <c r="M623" i="1"/>
  <c r="D623" i="1"/>
  <c r="O620" i="1" l="1"/>
  <c r="O621" i="1"/>
  <c r="O622" i="1"/>
  <c r="N620" i="1"/>
  <c r="N621" i="1"/>
  <c r="N622" i="1"/>
  <c r="M620" i="1"/>
  <c r="M621" i="1"/>
  <c r="M622" i="1"/>
  <c r="D622" i="1"/>
  <c r="D620" i="1"/>
  <c r="D621" i="1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1" i="2"/>
  <c r="C92" i="2"/>
  <c r="C93" i="2"/>
  <c r="C94" i="2"/>
  <c r="C110" i="2"/>
  <c r="X117" i="2" l="1"/>
  <c r="V117" i="2"/>
  <c r="T117" i="2"/>
  <c r="Q117" i="2"/>
  <c r="L624" i="1" l="1"/>
  <c r="M118" i="2" s="1"/>
  <c r="O624" i="1"/>
  <c r="O619" i="1"/>
  <c r="N619" i="1"/>
  <c r="N624" i="1" s="1"/>
  <c r="O118" i="2" s="1"/>
  <c r="M619" i="1"/>
  <c r="M624" i="1" s="1"/>
  <c r="N118" i="2" s="1"/>
  <c r="I14" i="4" s="1"/>
  <c r="X116" i="2" l="1"/>
  <c r="V116" i="2"/>
  <c r="T116" i="2"/>
  <c r="Q116" i="2"/>
  <c r="L618" i="1"/>
  <c r="M117" i="2" s="1"/>
  <c r="M617" i="1"/>
  <c r="N617" i="1"/>
  <c r="O617" i="1"/>
  <c r="M616" i="1"/>
  <c r="N616" i="1"/>
  <c r="O616" i="1"/>
  <c r="M615" i="1"/>
  <c r="N615" i="1"/>
  <c r="O615" i="1"/>
  <c r="O614" i="1"/>
  <c r="N614" i="1"/>
  <c r="N618" i="1" s="1"/>
  <c r="O117" i="2" s="1"/>
  <c r="M614" i="1"/>
  <c r="M618" i="1" l="1"/>
  <c r="N117" i="2" s="1"/>
  <c r="H14" i="4" s="1"/>
  <c r="O618" i="1"/>
  <c r="X115" i="2" l="1"/>
  <c r="V115" i="2"/>
  <c r="T115" i="2"/>
  <c r="Q115" i="2"/>
  <c r="D612" i="1"/>
  <c r="M612" i="1"/>
  <c r="N612" i="1"/>
  <c r="O612" i="1"/>
  <c r="D611" i="1"/>
  <c r="M611" i="1"/>
  <c r="N611" i="1"/>
  <c r="O611" i="1"/>
  <c r="D610" i="1"/>
  <c r="M610" i="1"/>
  <c r="N610" i="1"/>
  <c r="O610" i="1"/>
  <c r="D609" i="1" l="1"/>
  <c r="M609" i="1"/>
  <c r="N609" i="1"/>
  <c r="O609" i="1"/>
  <c r="L613" i="1" l="1"/>
  <c r="M116" i="2" s="1"/>
  <c r="O606" i="1"/>
  <c r="N606" i="1"/>
  <c r="M606" i="1"/>
  <c r="D606" i="1"/>
  <c r="X114" i="2" l="1"/>
  <c r="V114" i="2"/>
  <c r="T114" i="2"/>
  <c r="Q114" i="2"/>
  <c r="O605" i="1"/>
  <c r="N605" i="1"/>
  <c r="M605" i="1"/>
  <c r="O604" i="1"/>
  <c r="N604" i="1"/>
  <c r="M604" i="1"/>
  <c r="D604" i="1"/>
  <c r="D605" i="1"/>
  <c r="L607" i="1" l="1"/>
  <c r="M115" i="2" s="1"/>
  <c r="K607" i="1"/>
  <c r="K115" i="2" s="1"/>
  <c r="R115" i="2" l="1"/>
  <c r="C115" i="2"/>
  <c r="D601" i="1"/>
  <c r="O601" i="1"/>
  <c r="N601" i="1"/>
  <c r="M601" i="1"/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4" i="2"/>
  <c r="D588" i="1" l="1"/>
  <c r="D589" i="1"/>
  <c r="D590" i="1"/>
  <c r="D591" i="1"/>
  <c r="D587" i="1"/>
  <c r="L602" i="1" l="1"/>
  <c r="L597" i="1"/>
  <c r="L592" i="1"/>
  <c r="L583" i="1"/>
  <c r="L578" i="1"/>
  <c r="L573" i="1"/>
  <c r="L567" i="1"/>
  <c r="L562" i="1"/>
  <c r="L556" i="1"/>
  <c r="L551" i="1"/>
  <c r="L546" i="1"/>
  <c r="L540" i="1"/>
  <c r="L535" i="1"/>
  <c r="L530" i="1"/>
  <c r="L525" i="1"/>
  <c r="L516" i="1"/>
  <c r="L511" i="1"/>
  <c r="L505" i="1"/>
  <c r="L500" i="1"/>
  <c r="L495" i="1"/>
  <c r="L489" i="1"/>
  <c r="L484" i="1"/>
  <c r="L479" i="1"/>
  <c r="L473" i="1"/>
  <c r="L468" i="1"/>
  <c r="L462" i="1"/>
  <c r="L457" i="1"/>
  <c r="L452" i="1"/>
  <c r="L447" i="1"/>
  <c r="L441" i="1"/>
  <c r="L436" i="1"/>
  <c r="L431" i="1"/>
  <c r="L425" i="1"/>
  <c r="L420" i="1"/>
  <c r="L414" i="1"/>
  <c r="L409" i="1"/>
  <c r="L404" i="1"/>
  <c r="L398" i="1"/>
  <c r="L393" i="1"/>
  <c r="L388" i="1"/>
  <c r="L382" i="1"/>
  <c r="L377" i="1"/>
  <c r="L372" i="1"/>
  <c r="L366" i="1"/>
  <c r="L361" i="1"/>
  <c r="L355" i="1"/>
  <c r="L350" i="1"/>
  <c r="L345" i="1"/>
  <c r="L339" i="1"/>
  <c r="L334" i="1"/>
  <c r="L329" i="1"/>
  <c r="L324" i="1"/>
  <c r="L318" i="1"/>
  <c r="L313" i="1"/>
  <c r="L307" i="1"/>
  <c r="L302" i="1"/>
  <c r="L297" i="1"/>
  <c r="L291" i="1"/>
  <c r="L286" i="1"/>
  <c r="L281" i="1"/>
  <c r="L275" i="1"/>
  <c r="L270" i="1"/>
  <c r="L265" i="1"/>
  <c r="L260" i="1"/>
  <c r="L254" i="1"/>
  <c r="L249" i="1"/>
  <c r="L243" i="1"/>
  <c r="L238" i="1"/>
  <c r="L233" i="1"/>
  <c r="L227" i="1"/>
  <c r="L222" i="1"/>
  <c r="D592" i="1"/>
  <c r="D112" i="2" s="1"/>
  <c r="K573" i="1"/>
  <c r="L651" i="1" l="1"/>
  <c r="L584" i="1"/>
  <c r="M502" i="1"/>
  <c r="L88" i="1" l="1"/>
  <c r="L94" i="1"/>
  <c r="L99" i="1"/>
  <c r="L104" i="1"/>
  <c r="L137" i="1"/>
  <c r="L131" i="1"/>
  <c r="L126" i="1"/>
  <c r="L120" i="1"/>
  <c r="M117" i="1"/>
  <c r="M114" i="1"/>
  <c r="M113" i="1"/>
  <c r="L115" i="1"/>
  <c r="L110" i="1"/>
  <c r="L152" i="1"/>
  <c r="L147" i="1"/>
  <c r="L142" i="1"/>
  <c r="L190" i="1"/>
  <c r="L185" i="1"/>
  <c r="L179" i="1"/>
  <c r="L174" i="1"/>
  <c r="L169" i="1"/>
  <c r="L211" i="1"/>
  <c r="L206" i="1"/>
  <c r="L201" i="1"/>
  <c r="L195" i="1"/>
  <c r="L217" i="1"/>
  <c r="L83" i="1"/>
  <c r="L77" i="1"/>
  <c r="L72" i="1"/>
  <c r="D593" i="1"/>
  <c r="D594" i="1"/>
  <c r="D595" i="1"/>
  <c r="D596" i="1"/>
  <c r="D598" i="1"/>
  <c r="D599" i="1"/>
  <c r="D600" i="1"/>
  <c r="D603" i="1"/>
  <c r="D607" i="1" s="1"/>
  <c r="D115" i="2" s="1"/>
  <c r="D608" i="1"/>
  <c r="D613" i="1" s="1"/>
  <c r="D116" i="2" s="1"/>
  <c r="D614" i="1"/>
  <c r="D615" i="1"/>
  <c r="D616" i="1"/>
  <c r="D617" i="1"/>
  <c r="D619" i="1"/>
  <c r="D624" i="1" s="1"/>
  <c r="D118" i="2" s="1"/>
  <c r="C45" i="6" s="1"/>
  <c r="D625" i="1"/>
  <c r="D629" i="1" s="1"/>
  <c r="D119" i="2" s="1"/>
  <c r="C46" i="6" s="1"/>
  <c r="D630" i="1"/>
  <c r="D634" i="1" s="1"/>
  <c r="D120" i="2" s="1"/>
  <c r="C47" i="6" s="1"/>
  <c r="D635" i="1"/>
  <c r="D636" i="1"/>
  <c r="D637" i="1"/>
  <c r="D641" i="1"/>
  <c r="D645" i="1" s="1"/>
  <c r="D122" i="2" s="1"/>
  <c r="C49" i="6" s="1"/>
  <c r="D646" i="1"/>
  <c r="D647" i="1"/>
  <c r="D521" i="1"/>
  <c r="D522" i="1"/>
  <c r="D523" i="1"/>
  <c r="D524" i="1"/>
  <c r="D526" i="1"/>
  <c r="D527" i="1"/>
  <c r="D528" i="1"/>
  <c r="D529" i="1"/>
  <c r="D531" i="1"/>
  <c r="D532" i="1"/>
  <c r="D533" i="1"/>
  <c r="D534" i="1"/>
  <c r="D536" i="1"/>
  <c r="D537" i="1"/>
  <c r="D538" i="1"/>
  <c r="D539" i="1"/>
  <c r="D541" i="1"/>
  <c r="D542" i="1"/>
  <c r="D543" i="1"/>
  <c r="D544" i="1"/>
  <c r="D545" i="1"/>
  <c r="D547" i="1"/>
  <c r="D548" i="1"/>
  <c r="D549" i="1"/>
  <c r="D550" i="1"/>
  <c r="D552" i="1"/>
  <c r="D553" i="1"/>
  <c r="D554" i="1"/>
  <c r="D555" i="1"/>
  <c r="D557" i="1"/>
  <c r="D558" i="1"/>
  <c r="D559" i="1"/>
  <c r="D560" i="1"/>
  <c r="D561" i="1"/>
  <c r="D563" i="1"/>
  <c r="D564" i="1"/>
  <c r="D565" i="1"/>
  <c r="D566" i="1"/>
  <c r="D568" i="1"/>
  <c r="D569" i="1"/>
  <c r="D570" i="1"/>
  <c r="D571" i="1"/>
  <c r="D572" i="1"/>
  <c r="D574" i="1"/>
  <c r="D575" i="1"/>
  <c r="D576" i="1"/>
  <c r="D577" i="1"/>
  <c r="D579" i="1"/>
  <c r="D580" i="1"/>
  <c r="D581" i="1"/>
  <c r="D582" i="1"/>
  <c r="D520" i="1"/>
  <c r="D220" i="1"/>
  <c r="D221" i="1"/>
  <c r="D223" i="1"/>
  <c r="D224" i="1"/>
  <c r="D225" i="1"/>
  <c r="D226" i="1"/>
  <c r="D228" i="1"/>
  <c r="D229" i="1"/>
  <c r="D230" i="1"/>
  <c r="D231" i="1"/>
  <c r="D232" i="1"/>
  <c r="D234" i="1"/>
  <c r="D235" i="1"/>
  <c r="D236" i="1"/>
  <c r="D237" i="1"/>
  <c r="D239" i="1"/>
  <c r="D240" i="1"/>
  <c r="D241" i="1"/>
  <c r="D242" i="1"/>
  <c r="D244" i="1"/>
  <c r="D245" i="1"/>
  <c r="D246" i="1"/>
  <c r="D247" i="1"/>
  <c r="D248" i="1"/>
  <c r="D250" i="1"/>
  <c r="D251" i="1"/>
  <c r="D252" i="1"/>
  <c r="D253" i="1"/>
  <c r="D255" i="1"/>
  <c r="D256" i="1"/>
  <c r="D257" i="1"/>
  <c r="D258" i="1"/>
  <c r="D259" i="1"/>
  <c r="D261" i="1"/>
  <c r="D262" i="1"/>
  <c r="D263" i="1"/>
  <c r="D264" i="1"/>
  <c r="D266" i="1"/>
  <c r="D267" i="1"/>
  <c r="D268" i="1"/>
  <c r="D269" i="1"/>
  <c r="D271" i="1"/>
  <c r="D272" i="1"/>
  <c r="D273" i="1"/>
  <c r="D274" i="1"/>
  <c r="D276" i="1"/>
  <c r="D277" i="1"/>
  <c r="D278" i="1"/>
  <c r="D279" i="1"/>
  <c r="D280" i="1"/>
  <c r="D282" i="1"/>
  <c r="D283" i="1"/>
  <c r="D284" i="1"/>
  <c r="D285" i="1"/>
  <c r="D287" i="1"/>
  <c r="D288" i="1"/>
  <c r="D289" i="1"/>
  <c r="D290" i="1"/>
  <c r="D292" i="1"/>
  <c r="D293" i="1"/>
  <c r="D294" i="1"/>
  <c r="D295" i="1"/>
  <c r="D296" i="1"/>
  <c r="D298" i="1"/>
  <c r="D299" i="1"/>
  <c r="D300" i="1"/>
  <c r="D301" i="1"/>
  <c r="D303" i="1"/>
  <c r="D304" i="1"/>
  <c r="D305" i="1"/>
  <c r="D306" i="1"/>
  <c r="D308" i="1"/>
  <c r="D309" i="1"/>
  <c r="D310" i="1"/>
  <c r="D311" i="1"/>
  <c r="D312" i="1"/>
  <c r="D314" i="1"/>
  <c r="D315" i="1"/>
  <c r="D316" i="1"/>
  <c r="D317" i="1"/>
  <c r="D319" i="1"/>
  <c r="D320" i="1"/>
  <c r="D321" i="1"/>
  <c r="D322" i="1"/>
  <c r="D323" i="1"/>
  <c r="D325" i="1"/>
  <c r="D326" i="1"/>
  <c r="D327" i="1"/>
  <c r="D328" i="1"/>
  <c r="D330" i="1"/>
  <c r="D331" i="1"/>
  <c r="D332" i="1"/>
  <c r="D333" i="1"/>
  <c r="D335" i="1"/>
  <c r="D336" i="1"/>
  <c r="D337" i="1"/>
  <c r="D338" i="1"/>
  <c r="D340" i="1"/>
  <c r="D341" i="1"/>
  <c r="D342" i="1"/>
  <c r="D343" i="1"/>
  <c r="D344" i="1"/>
  <c r="D346" i="1"/>
  <c r="D347" i="1"/>
  <c r="D348" i="1"/>
  <c r="D349" i="1"/>
  <c r="D351" i="1"/>
  <c r="D352" i="1"/>
  <c r="D353" i="1"/>
  <c r="D354" i="1"/>
  <c r="D356" i="1"/>
  <c r="D357" i="1"/>
  <c r="D358" i="1"/>
  <c r="D359" i="1"/>
  <c r="D360" i="1"/>
  <c r="D362" i="1"/>
  <c r="D363" i="1"/>
  <c r="D364" i="1"/>
  <c r="D365" i="1"/>
  <c r="D367" i="1"/>
  <c r="D368" i="1"/>
  <c r="D369" i="1"/>
  <c r="D370" i="1"/>
  <c r="D371" i="1"/>
  <c r="D373" i="1"/>
  <c r="D374" i="1"/>
  <c r="D375" i="1"/>
  <c r="D376" i="1"/>
  <c r="D378" i="1"/>
  <c r="D379" i="1"/>
  <c r="D380" i="1"/>
  <c r="D381" i="1"/>
  <c r="D383" i="1"/>
  <c r="D384" i="1"/>
  <c r="D385" i="1"/>
  <c r="D386" i="1"/>
  <c r="D387" i="1"/>
  <c r="D389" i="1"/>
  <c r="D390" i="1"/>
  <c r="D391" i="1"/>
  <c r="D392" i="1"/>
  <c r="D394" i="1"/>
  <c r="D395" i="1"/>
  <c r="D396" i="1"/>
  <c r="D397" i="1"/>
  <c r="D399" i="1"/>
  <c r="D400" i="1"/>
  <c r="D401" i="1"/>
  <c r="D402" i="1"/>
  <c r="D403" i="1"/>
  <c r="D405" i="1"/>
  <c r="D406" i="1"/>
  <c r="D407" i="1"/>
  <c r="D408" i="1"/>
  <c r="D410" i="1"/>
  <c r="D411" i="1"/>
  <c r="D412" i="1"/>
  <c r="D413" i="1"/>
  <c r="D415" i="1"/>
  <c r="D416" i="1"/>
  <c r="D417" i="1"/>
  <c r="D418" i="1"/>
  <c r="D419" i="1"/>
  <c r="D421" i="1"/>
  <c r="D422" i="1"/>
  <c r="D423" i="1"/>
  <c r="D424" i="1"/>
  <c r="D426" i="1"/>
  <c r="D427" i="1"/>
  <c r="D428" i="1"/>
  <c r="D429" i="1"/>
  <c r="D430" i="1"/>
  <c r="D432" i="1"/>
  <c r="D433" i="1"/>
  <c r="D434" i="1"/>
  <c r="D435" i="1"/>
  <c r="D437" i="1"/>
  <c r="D438" i="1"/>
  <c r="D439" i="1"/>
  <c r="D440" i="1"/>
  <c r="D442" i="1"/>
  <c r="D443" i="1"/>
  <c r="D444" i="1"/>
  <c r="D445" i="1"/>
  <c r="D446" i="1"/>
  <c r="D448" i="1"/>
  <c r="D449" i="1"/>
  <c r="D450" i="1"/>
  <c r="D451" i="1"/>
  <c r="D453" i="1"/>
  <c r="D454" i="1"/>
  <c r="D455" i="1"/>
  <c r="D456" i="1"/>
  <c r="D458" i="1"/>
  <c r="D459" i="1"/>
  <c r="D460" i="1"/>
  <c r="D461" i="1"/>
  <c r="D463" i="1"/>
  <c r="D464" i="1"/>
  <c r="D465" i="1"/>
  <c r="D466" i="1"/>
  <c r="D467" i="1"/>
  <c r="D469" i="1"/>
  <c r="D470" i="1"/>
  <c r="D471" i="1"/>
  <c r="D472" i="1"/>
  <c r="D474" i="1"/>
  <c r="D475" i="1"/>
  <c r="D476" i="1"/>
  <c r="D477" i="1"/>
  <c r="D478" i="1"/>
  <c r="D480" i="1"/>
  <c r="D481" i="1"/>
  <c r="D482" i="1"/>
  <c r="D483" i="1"/>
  <c r="D485" i="1"/>
  <c r="D486" i="1"/>
  <c r="D487" i="1"/>
  <c r="D488" i="1"/>
  <c r="D490" i="1"/>
  <c r="D491" i="1"/>
  <c r="D492" i="1"/>
  <c r="D493" i="1"/>
  <c r="D494" i="1"/>
  <c r="D496" i="1"/>
  <c r="D497" i="1"/>
  <c r="D498" i="1"/>
  <c r="D499" i="1"/>
  <c r="D501" i="1"/>
  <c r="D502" i="1"/>
  <c r="D503" i="1"/>
  <c r="D504" i="1"/>
  <c r="D506" i="1"/>
  <c r="D507" i="1"/>
  <c r="D508" i="1"/>
  <c r="D509" i="1"/>
  <c r="D510" i="1"/>
  <c r="D512" i="1"/>
  <c r="D513" i="1"/>
  <c r="D514" i="1"/>
  <c r="D515" i="1"/>
  <c r="L67" i="1"/>
  <c r="L62" i="1"/>
  <c r="L56" i="1"/>
  <c r="L51" i="1"/>
  <c r="L46" i="1"/>
  <c r="L40" i="1"/>
  <c r="L35" i="1"/>
  <c r="K4" i="1"/>
  <c r="K5" i="1"/>
  <c r="K6" i="1"/>
  <c r="K7" i="1"/>
  <c r="K9" i="1"/>
  <c r="L29" i="1"/>
  <c r="L24" i="1"/>
  <c r="L19" i="1"/>
  <c r="L13" i="1"/>
  <c r="L8" i="1"/>
  <c r="E8" i="1"/>
  <c r="D650" i="1" l="1"/>
  <c r="D123" i="2" s="1"/>
  <c r="C50" i="6" s="1"/>
  <c r="L517" i="1"/>
  <c r="D484" i="1"/>
  <c r="D93" i="2" s="1"/>
  <c r="M93" i="2" s="1"/>
  <c r="D578" i="1"/>
  <c r="D110" i="2" s="1"/>
  <c r="M110" i="2" s="1"/>
  <c r="D640" i="1"/>
  <c r="D597" i="1"/>
  <c r="D113" i="2" s="1"/>
  <c r="D602" i="1"/>
  <c r="D114" i="2" s="1"/>
  <c r="D618" i="1"/>
  <c r="D117" i="2" s="1"/>
  <c r="C44" i="6" s="1"/>
  <c r="D393" i="1"/>
  <c r="D76" i="2" s="1"/>
  <c r="M76" i="2" s="1"/>
  <c r="D583" i="1"/>
  <c r="D111" i="2" s="1"/>
  <c r="D573" i="1"/>
  <c r="D109" i="2" s="1"/>
  <c r="D567" i="1"/>
  <c r="D108" i="2" s="1"/>
  <c r="D562" i="1"/>
  <c r="D107" i="2" s="1"/>
  <c r="D556" i="1"/>
  <c r="D106" i="2" s="1"/>
  <c r="D551" i="1"/>
  <c r="D105" i="2" s="1"/>
  <c r="D546" i="1"/>
  <c r="D104" i="2" s="1"/>
  <c r="D540" i="1"/>
  <c r="D103" i="2" s="1"/>
  <c r="D535" i="1"/>
  <c r="D102" i="2" s="1"/>
  <c r="D530" i="1"/>
  <c r="D101" i="2" s="1"/>
  <c r="D525" i="1"/>
  <c r="D100" i="2" s="1"/>
  <c r="D345" i="1"/>
  <c r="D67" i="2" s="1"/>
  <c r="M67" i="2" s="1"/>
  <c r="D339" i="1"/>
  <c r="D66" i="2" s="1"/>
  <c r="M66" i="2" s="1"/>
  <c r="D334" i="1"/>
  <c r="D65" i="2" s="1"/>
  <c r="M65" i="2" s="1"/>
  <c r="D329" i="1"/>
  <c r="D64" i="2" s="1"/>
  <c r="M64" i="2" s="1"/>
  <c r="D324" i="1"/>
  <c r="D63" i="2" s="1"/>
  <c r="M63" i="2" s="1"/>
  <c r="D318" i="1"/>
  <c r="D62" i="2" s="1"/>
  <c r="M62" i="2" s="1"/>
  <c r="D313" i="1"/>
  <c r="D61" i="2" s="1"/>
  <c r="M61" i="2" s="1"/>
  <c r="D307" i="1"/>
  <c r="D60" i="2" s="1"/>
  <c r="M60" i="2" s="1"/>
  <c r="D302" i="1"/>
  <c r="D59" i="2" s="1"/>
  <c r="M59" i="2" s="1"/>
  <c r="D297" i="1"/>
  <c r="D58" i="2" s="1"/>
  <c r="M58" i="2" s="1"/>
  <c r="D291" i="1"/>
  <c r="D57" i="2" s="1"/>
  <c r="M57" i="2" s="1"/>
  <c r="D286" i="1"/>
  <c r="D56" i="2" s="1"/>
  <c r="M56" i="2" s="1"/>
  <c r="D281" i="1"/>
  <c r="D55" i="2" s="1"/>
  <c r="M55" i="2" s="1"/>
  <c r="D275" i="1"/>
  <c r="D54" i="2" s="1"/>
  <c r="M54" i="2" s="1"/>
  <c r="D270" i="1"/>
  <c r="D53" i="2" s="1"/>
  <c r="M53" i="2" s="1"/>
  <c r="D265" i="1"/>
  <c r="D52" i="2" s="1"/>
  <c r="M52" i="2" s="1"/>
  <c r="D260" i="1"/>
  <c r="D51" i="2" s="1"/>
  <c r="M51" i="2" s="1"/>
  <c r="D254" i="1"/>
  <c r="D50" i="2" s="1"/>
  <c r="M50" i="2" s="1"/>
  <c r="D249" i="1"/>
  <c r="D49" i="2" s="1"/>
  <c r="M49" i="2" s="1"/>
  <c r="D243" i="1"/>
  <c r="D48" i="2" s="1"/>
  <c r="M48" i="2" s="1"/>
  <c r="D238" i="1"/>
  <c r="D47" i="2" s="1"/>
  <c r="M47" i="2" s="1"/>
  <c r="D233" i="1"/>
  <c r="D46" i="2" s="1"/>
  <c r="M46" i="2" s="1"/>
  <c r="D227" i="1"/>
  <c r="D45" i="2" s="1"/>
  <c r="M45" i="2" s="1"/>
  <c r="D350" i="1"/>
  <c r="D68" i="2" s="1"/>
  <c r="M68" i="2" s="1"/>
  <c r="D355" i="1"/>
  <c r="D69" i="2" s="1"/>
  <c r="M69" i="2" s="1"/>
  <c r="D361" i="1"/>
  <c r="D70" i="2" s="1"/>
  <c r="M70" i="2" s="1"/>
  <c r="D366" i="1"/>
  <c r="D71" i="2" s="1"/>
  <c r="M71" i="2" s="1"/>
  <c r="D372" i="1"/>
  <c r="D72" i="2" s="1"/>
  <c r="M72" i="2" s="1"/>
  <c r="D377" i="1"/>
  <c r="D73" i="2" s="1"/>
  <c r="M73" i="2" s="1"/>
  <c r="D382" i="1"/>
  <c r="D74" i="2" s="1"/>
  <c r="M74" i="2" s="1"/>
  <c r="D388" i="1"/>
  <c r="D75" i="2" s="1"/>
  <c r="M75" i="2" s="1"/>
  <c r="D398" i="1"/>
  <c r="D77" i="2" s="1"/>
  <c r="M77" i="2" s="1"/>
  <c r="D404" i="1"/>
  <c r="D78" i="2" s="1"/>
  <c r="M78" i="2" s="1"/>
  <c r="D409" i="1"/>
  <c r="D79" i="2" s="1"/>
  <c r="M79" i="2" s="1"/>
  <c r="D414" i="1"/>
  <c r="D80" i="2" s="1"/>
  <c r="M80" i="2" s="1"/>
  <c r="D420" i="1"/>
  <c r="D81" i="2" s="1"/>
  <c r="M81" i="2" s="1"/>
  <c r="D425" i="1"/>
  <c r="D82" i="2" s="1"/>
  <c r="M82" i="2" s="1"/>
  <c r="D431" i="1"/>
  <c r="D83" i="2" s="1"/>
  <c r="M83" i="2" s="1"/>
  <c r="D436" i="1"/>
  <c r="D84" i="2" s="1"/>
  <c r="M84" i="2" s="1"/>
  <c r="D441" i="1"/>
  <c r="D85" i="2" s="1"/>
  <c r="M85" i="2" s="1"/>
  <c r="D473" i="1"/>
  <c r="D91" i="2" s="1"/>
  <c r="M91" i="2" s="1"/>
  <c r="D516" i="1"/>
  <c r="D99" i="2" s="1"/>
  <c r="D511" i="1"/>
  <c r="D98" i="2" s="1"/>
  <c r="D505" i="1"/>
  <c r="D97" i="2" s="1"/>
  <c r="D500" i="1"/>
  <c r="D96" i="2" s="1"/>
  <c r="D495" i="1"/>
  <c r="D95" i="2" s="1"/>
  <c r="D489" i="1"/>
  <c r="D94" i="2" s="1"/>
  <c r="M94" i="2" s="1"/>
  <c r="D479" i="1"/>
  <c r="D92" i="2" s="1"/>
  <c r="M92" i="2" s="1"/>
  <c r="D468" i="1"/>
  <c r="D90" i="2" s="1"/>
  <c r="D462" i="1"/>
  <c r="D457" i="1"/>
  <c r="D452" i="1"/>
  <c r="D87" i="2" s="1"/>
  <c r="M87" i="2" s="1"/>
  <c r="D447" i="1"/>
  <c r="D86" i="2" s="1"/>
  <c r="M86" i="2" s="1"/>
  <c r="M600" i="1"/>
  <c r="N600" i="1"/>
  <c r="O600" i="1"/>
  <c r="D88" i="2" l="1"/>
  <c r="M88" i="2" s="1"/>
  <c r="D89" i="2"/>
  <c r="M89" i="2" s="1"/>
  <c r="D651" i="1"/>
  <c r="D121" i="2"/>
  <c r="C48" i="6" s="1"/>
  <c r="D584" i="1"/>
  <c r="M599" i="1"/>
  <c r="N599" i="1"/>
  <c r="O599" i="1"/>
  <c r="X113" i="2"/>
  <c r="Q113" i="2"/>
  <c r="V113" i="2"/>
  <c r="X112" i="2" l="1"/>
  <c r="V112" i="2"/>
  <c r="Q112" i="2"/>
  <c r="X111" i="2"/>
  <c r="X110" i="2"/>
  <c r="X109" i="2"/>
  <c r="X108" i="2"/>
  <c r="V111" i="2"/>
  <c r="V110" i="2"/>
  <c r="V109" i="2"/>
  <c r="V108" i="2"/>
  <c r="Q111" i="2"/>
  <c r="Q110" i="2"/>
  <c r="R110" i="2" s="1"/>
  <c r="Q109" i="2"/>
  <c r="Q108" i="2"/>
  <c r="O595" i="1"/>
  <c r="O596" i="1"/>
  <c r="N595" i="1"/>
  <c r="N596" i="1"/>
  <c r="M595" i="1"/>
  <c r="M596" i="1"/>
  <c r="F12" i="4" l="1"/>
  <c r="C12" i="4"/>
  <c r="J12" i="5"/>
  <c r="H12" i="5"/>
  <c r="F12" i="5"/>
  <c r="E12" i="5"/>
  <c r="K650" i="1" l="1"/>
  <c r="K123" i="2" s="1"/>
  <c r="J650" i="1"/>
  <c r="J123" i="2" s="1"/>
  <c r="I650" i="1"/>
  <c r="I123" i="2" s="1"/>
  <c r="H650" i="1"/>
  <c r="H123" i="2" s="1"/>
  <c r="G650" i="1"/>
  <c r="G123" i="2" s="1"/>
  <c r="F50" i="6" s="1"/>
  <c r="F650" i="1"/>
  <c r="F123" i="2" s="1"/>
  <c r="E50" i="6" s="1"/>
  <c r="E650" i="1"/>
  <c r="E123" i="2" s="1"/>
  <c r="K645" i="1"/>
  <c r="K122" i="2" s="1"/>
  <c r="J645" i="1"/>
  <c r="J122" i="2" s="1"/>
  <c r="I645" i="1"/>
  <c r="I122" i="2" s="1"/>
  <c r="H645" i="1"/>
  <c r="H122" i="2" s="1"/>
  <c r="G645" i="1"/>
  <c r="G122" i="2" s="1"/>
  <c r="F49" i="6" s="1"/>
  <c r="F645" i="1"/>
  <c r="F122" i="2" s="1"/>
  <c r="E49" i="6" s="1"/>
  <c r="E645" i="1"/>
  <c r="E122" i="2" s="1"/>
  <c r="K640" i="1"/>
  <c r="K121" i="2" s="1"/>
  <c r="J640" i="1"/>
  <c r="J121" i="2" s="1"/>
  <c r="I48" i="6" s="1"/>
  <c r="I640" i="1"/>
  <c r="I121" i="2" s="1"/>
  <c r="H48" i="6" s="1"/>
  <c r="H640" i="1"/>
  <c r="H121" i="2" s="1"/>
  <c r="G48" i="6" s="1"/>
  <c r="G640" i="1"/>
  <c r="G121" i="2" s="1"/>
  <c r="F48" i="6" s="1"/>
  <c r="F640" i="1"/>
  <c r="F121" i="2" s="1"/>
  <c r="E48" i="6" s="1"/>
  <c r="E640" i="1"/>
  <c r="E121" i="2" s="1"/>
  <c r="K634" i="1"/>
  <c r="K120" i="2" s="1"/>
  <c r="J634" i="1"/>
  <c r="J120" i="2" s="1"/>
  <c r="I47" i="6" s="1"/>
  <c r="I634" i="1"/>
  <c r="I120" i="2" s="1"/>
  <c r="H47" i="6" s="1"/>
  <c r="H634" i="1"/>
  <c r="H120" i="2" s="1"/>
  <c r="G47" i="6" s="1"/>
  <c r="G634" i="1"/>
  <c r="G120" i="2" s="1"/>
  <c r="F47" i="6" s="1"/>
  <c r="F634" i="1"/>
  <c r="F120" i="2" s="1"/>
  <c r="E47" i="6" s="1"/>
  <c r="E634" i="1"/>
  <c r="E120" i="2" s="1"/>
  <c r="D47" i="6" s="1"/>
  <c r="K629" i="1"/>
  <c r="K119" i="2" s="1"/>
  <c r="J629" i="1"/>
  <c r="J119" i="2" s="1"/>
  <c r="I46" i="6" s="1"/>
  <c r="I629" i="1"/>
  <c r="I119" i="2" s="1"/>
  <c r="H46" i="6" s="1"/>
  <c r="H629" i="1"/>
  <c r="H119" i="2" s="1"/>
  <c r="G46" i="6" s="1"/>
  <c r="G629" i="1"/>
  <c r="G119" i="2" s="1"/>
  <c r="F46" i="6" s="1"/>
  <c r="F629" i="1"/>
  <c r="F119" i="2" s="1"/>
  <c r="E46" i="6" s="1"/>
  <c r="E629" i="1"/>
  <c r="E119" i="2" s="1"/>
  <c r="D46" i="6" s="1"/>
  <c r="K624" i="1"/>
  <c r="K118" i="2" s="1"/>
  <c r="J624" i="1"/>
  <c r="J118" i="2" s="1"/>
  <c r="I45" i="6" s="1"/>
  <c r="I624" i="1"/>
  <c r="I118" i="2" s="1"/>
  <c r="H45" i="6" s="1"/>
  <c r="H624" i="1"/>
  <c r="H118" i="2" s="1"/>
  <c r="G45" i="6" s="1"/>
  <c r="G624" i="1"/>
  <c r="G118" i="2" s="1"/>
  <c r="F45" i="6" s="1"/>
  <c r="F624" i="1"/>
  <c r="F118" i="2" s="1"/>
  <c r="E45" i="6" s="1"/>
  <c r="E624" i="1"/>
  <c r="E118" i="2" s="1"/>
  <c r="K618" i="1"/>
  <c r="K117" i="2" s="1"/>
  <c r="J618" i="1"/>
  <c r="J117" i="2" s="1"/>
  <c r="I44" i="6" s="1"/>
  <c r="I618" i="1"/>
  <c r="I117" i="2" s="1"/>
  <c r="H44" i="6" s="1"/>
  <c r="H618" i="1"/>
  <c r="H117" i="2" s="1"/>
  <c r="G44" i="6" s="1"/>
  <c r="G618" i="1"/>
  <c r="G117" i="2" s="1"/>
  <c r="F44" i="6" s="1"/>
  <c r="F618" i="1"/>
  <c r="F117" i="2" s="1"/>
  <c r="E44" i="6" s="1"/>
  <c r="E618" i="1"/>
  <c r="E117" i="2" s="1"/>
  <c r="K613" i="1"/>
  <c r="K116" i="2" s="1"/>
  <c r="J613" i="1"/>
  <c r="J116" i="2" s="1"/>
  <c r="I613" i="1"/>
  <c r="I116" i="2" s="1"/>
  <c r="H613" i="1"/>
  <c r="H116" i="2" s="1"/>
  <c r="G613" i="1"/>
  <c r="G116" i="2" s="1"/>
  <c r="F613" i="1"/>
  <c r="F116" i="2" s="1"/>
  <c r="E613" i="1"/>
  <c r="E116" i="2" s="1"/>
  <c r="I14" i="5" s="1"/>
  <c r="J607" i="1"/>
  <c r="J115" i="2" s="1"/>
  <c r="I607" i="1"/>
  <c r="I115" i="2" s="1"/>
  <c r="H607" i="1"/>
  <c r="H115" i="2" s="1"/>
  <c r="G607" i="1"/>
  <c r="G115" i="2" s="1"/>
  <c r="F607" i="1"/>
  <c r="F115" i="2" s="1"/>
  <c r="E607" i="1"/>
  <c r="E115" i="2" s="1"/>
  <c r="H14" i="5" s="1"/>
  <c r="K602" i="1"/>
  <c r="J602" i="1"/>
  <c r="J114" i="2" s="1"/>
  <c r="I602" i="1"/>
  <c r="I114" i="2" s="1"/>
  <c r="H602" i="1"/>
  <c r="H114" i="2" s="1"/>
  <c r="G602" i="1"/>
  <c r="G114" i="2" s="1"/>
  <c r="G14" i="5" s="1"/>
  <c r="F602" i="1"/>
  <c r="F114" i="2" s="1"/>
  <c r="E602" i="1"/>
  <c r="E114" i="2" s="1"/>
  <c r="K597" i="1"/>
  <c r="J597" i="1"/>
  <c r="J113" i="2" s="1"/>
  <c r="I597" i="1"/>
  <c r="I113" i="2" s="1"/>
  <c r="H597" i="1"/>
  <c r="H113" i="2" s="1"/>
  <c r="G597" i="1"/>
  <c r="G113" i="2" s="1"/>
  <c r="F597" i="1"/>
  <c r="F113" i="2" s="1"/>
  <c r="E597" i="1"/>
  <c r="E113" i="2" s="1"/>
  <c r="F14" i="5" s="1"/>
  <c r="K592" i="1"/>
  <c r="J592" i="1"/>
  <c r="J112" i="2" s="1"/>
  <c r="I592" i="1"/>
  <c r="I112" i="2" s="1"/>
  <c r="H592" i="1"/>
  <c r="H112" i="2" s="1"/>
  <c r="G592" i="1"/>
  <c r="G112" i="2" s="1"/>
  <c r="F592" i="1"/>
  <c r="F112" i="2" s="1"/>
  <c r="E592" i="1"/>
  <c r="E112" i="2" s="1"/>
  <c r="E14" i="5" s="1"/>
  <c r="M588" i="1"/>
  <c r="N588" i="1"/>
  <c r="O588" i="1"/>
  <c r="M589" i="1"/>
  <c r="N589" i="1"/>
  <c r="O589" i="1"/>
  <c r="M590" i="1"/>
  <c r="N590" i="1"/>
  <c r="O590" i="1"/>
  <c r="M591" i="1"/>
  <c r="N591" i="1"/>
  <c r="O591" i="1"/>
  <c r="M593" i="1"/>
  <c r="N593" i="1"/>
  <c r="O593" i="1"/>
  <c r="M594" i="1"/>
  <c r="N594" i="1"/>
  <c r="O594" i="1"/>
  <c r="M598" i="1"/>
  <c r="N598" i="1"/>
  <c r="O598" i="1"/>
  <c r="M603" i="1"/>
  <c r="M607" i="1" s="1"/>
  <c r="N115" i="2" s="1"/>
  <c r="F14" i="4" s="1"/>
  <c r="N603" i="1"/>
  <c r="N607" i="1" s="1"/>
  <c r="O115" i="2" s="1"/>
  <c r="O603" i="1"/>
  <c r="O607" i="1" s="1"/>
  <c r="M608" i="1"/>
  <c r="M613" i="1" s="1"/>
  <c r="N116" i="2" s="1"/>
  <c r="G14" i="4" s="1"/>
  <c r="N608" i="1"/>
  <c r="N613" i="1" s="1"/>
  <c r="O116" i="2" s="1"/>
  <c r="O608" i="1"/>
  <c r="O613" i="1" s="1"/>
  <c r="O587" i="1"/>
  <c r="N587" i="1"/>
  <c r="M587" i="1"/>
  <c r="O581" i="1"/>
  <c r="O582" i="1"/>
  <c r="M580" i="1"/>
  <c r="M581" i="1"/>
  <c r="M582" i="1"/>
  <c r="M579" i="1"/>
  <c r="O580" i="1"/>
  <c r="M577" i="1"/>
  <c r="M576" i="1"/>
  <c r="O570" i="1"/>
  <c r="O571" i="1"/>
  <c r="O572" i="1"/>
  <c r="O574" i="1"/>
  <c r="O575" i="1"/>
  <c r="O576" i="1"/>
  <c r="O577" i="1"/>
  <c r="O579" i="1"/>
  <c r="N570" i="1"/>
  <c r="N571" i="1"/>
  <c r="N572" i="1"/>
  <c r="N574" i="1"/>
  <c r="N575" i="1"/>
  <c r="N576" i="1"/>
  <c r="N577" i="1"/>
  <c r="N579" i="1"/>
  <c r="N580" i="1"/>
  <c r="N581" i="1"/>
  <c r="N582" i="1"/>
  <c r="C123" i="2" l="1"/>
  <c r="R123" i="2"/>
  <c r="O14" i="5"/>
  <c r="L49" i="6"/>
  <c r="D49" i="6"/>
  <c r="N49" i="6"/>
  <c r="H49" i="6"/>
  <c r="M49" i="6"/>
  <c r="G49" i="6"/>
  <c r="O49" i="6"/>
  <c r="I49" i="6"/>
  <c r="O50" i="6"/>
  <c r="I50" i="6"/>
  <c r="N50" i="6"/>
  <c r="H50" i="6"/>
  <c r="G50" i="6"/>
  <c r="M50" i="6"/>
  <c r="P14" i="5"/>
  <c r="L50" i="6"/>
  <c r="D50" i="6"/>
  <c r="K14" i="5"/>
  <c r="D45" i="6"/>
  <c r="C118" i="2"/>
  <c r="R118" i="2"/>
  <c r="R122" i="2"/>
  <c r="C122" i="2"/>
  <c r="R121" i="2"/>
  <c r="C121" i="2"/>
  <c r="N14" i="5"/>
  <c r="D48" i="6"/>
  <c r="R120" i="2"/>
  <c r="C120" i="2"/>
  <c r="L14" i="5"/>
  <c r="R119" i="2"/>
  <c r="C119" i="2"/>
  <c r="M14" i="5"/>
  <c r="D44" i="6"/>
  <c r="J14" i="5"/>
  <c r="R117" i="2"/>
  <c r="C117" i="2"/>
  <c r="R116" i="2"/>
  <c r="C116" i="2"/>
  <c r="O597" i="1"/>
  <c r="N592" i="1"/>
  <c r="O112" i="2" s="1"/>
  <c r="O592" i="1"/>
  <c r="K112" i="2"/>
  <c r="C112" i="2" s="1"/>
  <c r="K113" i="2"/>
  <c r="C113" i="2" s="1"/>
  <c r="N597" i="1"/>
  <c r="O113" i="2" s="1"/>
  <c r="K114" i="2"/>
  <c r="C114" i="2" s="1"/>
  <c r="O602" i="1"/>
  <c r="N602" i="1"/>
  <c r="O114" i="2" s="1"/>
  <c r="F651" i="1"/>
  <c r="H651" i="1"/>
  <c r="J651" i="1"/>
  <c r="E651" i="1"/>
  <c r="G651" i="1"/>
  <c r="I651" i="1"/>
  <c r="K651" i="1"/>
  <c r="M602" i="1"/>
  <c r="N114" i="2" s="1"/>
  <c r="E14" i="4" s="1"/>
  <c r="M597" i="1"/>
  <c r="N113" i="2" s="1"/>
  <c r="D14" i="4" s="1"/>
  <c r="M592" i="1"/>
  <c r="N112" i="2" s="1"/>
  <c r="C14" i="4" s="1"/>
  <c r="S14" i="5" l="1"/>
  <c r="M114" i="2"/>
  <c r="R114" i="2"/>
  <c r="R113" i="2"/>
  <c r="M113" i="2"/>
  <c r="R112" i="2"/>
  <c r="M112" i="2"/>
  <c r="N651" i="1"/>
  <c r="O651" i="1"/>
  <c r="M651" i="1"/>
  <c r="M575" i="1" l="1"/>
  <c r="M574" i="1" l="1"/>
  <c r="I573" i="1" l="1"/>
  <c r="I109" i="2" s="1"/>
  <c r="H573" i="1"/>
  <c r="H109" i="2" s="1"/>
  <c r="G573" i="1"/>
  <c r="F573" i="1"/>
  <c r="N573" i="1" s="1"/>
  <c r="E573" i="1"/>
  <c r="E109" i="2" s="1"/>
  <c r="M572" i="1"/>
  <c r="J573" i="1"/>
  <c r="J109" i="2" s="1"/>
  <c r="O573" i="1" l="1"/>
  <c r="M571" i="1"/>
  <c r="M570" i="1" l="1"/>
  <c r="Q103" i="2" l="1"/>
  <c r="O569" i="1"/>
  <c r="N569" i="1"/>
  <c r="M569" i="1"/>
  <c r="Q107" i="2" l="1"/>
  <c r="O568" i="1"/>
  <c r="N568" i="1"/>
  <c r="M568" i="1"/>
  <c r="M573" i="1" s="1"/>
  <c r="O566" i="1"/>
  <c r="N566" i="1"/>
  <c r="M566" i="1"/>
  <c r="N109" i="2" l="1"/>
  <c r="L13" i="4" s="1"/>
  <c r="M565" i="1"/>
  <c r="N565" i="1"/>
  <c r="O565" i="1"/>
  <c r="X107" i="2"/>
  <c r="V107" i="2"/>
  <c r="O564" i="1" l="1"/>
  <c r="N564" i="1"/>
  <c r="M564" i="1"/>
  <c r="O563" i="1" l="1"/>
  <c r="N563" i="1"/>
  <c r="M563" i="1"/>
  <c r="M561" i="1" l="1"/>
  <c r="N561" i="1"/>
  <c r="O561" i="1"/>
  <c r="X103" i="2" l="1"/>
  <c r="X104" i="2"/>
  <c r="X105" i="2"/>
  <c r="X106" i="2"/>
  <c r="V103" i="2"/>
  <c r="V104" i="2"/>
  <c r="V105" i="2"/>
  <c r="V106" i="2"/>
  <c r="V102" i="2"/>
  <c r="Q105" i="2"/>
  <c r="Q106" i="2"/>
  <c r="Q104" i="2"/>
  <c r="Q102" i="2"/>
  <c r="M560" i="1"/>
  <c r="N560" i="1"/>
  <c r="O560" i="1"/>
  <c r="M559" i="1"/>
  <c r="N559" i="1"/>
  <c r="O559" i="1"/>
  <c r="O558" i="1" l="1"/>
  <c r="N558" i="1"/>
  <c r="M558" i="1"/>
  <c r="O557" i="1" l="1"/>
  <c r="N557" i="1"/>
  <c r="M557" i="1"/>
  <c r="O555" i="1" l="1"/>
  <c r="N555" i="1"/>
  <c r="M555" i="1"/>
  <c r="O554" i="1"/>
  <c r="N554" i="1"/>
  <c r="M554" i="1"/>
  <c r="O553" i="1"/>
  <c r="N553" i="1"/>
  <c r="M553" i="1"/>
  <c r="K106" i="2" l="1"/>
  <c r="O552" i="1"/>
  <c r="N552" i="1"/>
  <c r="M552" i="1"/>
  <c r="M106" i="2" l="1"/>
  <c r="C106" i="2"/>
  <c r="R106" i="2"/>
  <c r="M550" i="1"/>
  <c r="N550" i="1"/>
  <c r="O550" i="1"/>
  <c r="O548" i="1" l="1"/>
  <c r="O549" i="1"/>
  <c r="N548" i="1"/>
  <c r="N549" i="1"/>
  <c r="M548" i="1"/>
  <c r="M549" i="1"/>
  <c r="O583" i="1" l="1"/>
  <c r="O567" i="1"/>
  <c r="O562" i="1"/>
  <c r="O556" i="1"/>
  <c r="O547" i="1"/>
  <c r="O551" i="1" s="1"/>
  <c r="N547" i="1"/>
  <c r="M547" i="1"/>
  <c r="M545" i="1" l="1"/>
  <c r="N545" i="1"/>
  <c r="O545" i="1"/>
  <c r="M544" i="1" l="1"/>
  <c r="N544" i="1"/>
  <c r="O544" i="1"/>
  <c r="M543" i="1" l="1"/>
  <c r="N543" i="1"/>
  <c r="O543" i="1"/>
  <c r="X102" i="2" l="1"/>
  <c r="M542" i="1"/>
  <c r="N542" i="1"/>
  <c r="O542" i="1"/>
  <c r="O541" i="1" l="1"/>
  <c r="O546" i="1" s="1"/>
  <c r="N541" i="1"/>
  <c r="M541" i="1"/>
  <c r="O539" i="1" l="1"/>
  <c r="N539" i="1"/>
  <c r="M539" i="1"/>
  <c r="O538" i="1" l="1"/>
  <c r="N538" i="1"/>
  <c r="M538" i="1"/>
  <c r="O537" i="1" l="1"/>
  <c r="N537" i="1"/>
  <c r="M537" i="1"/>
  <c r="N536" i="1" l="1"/>
  <c r="O536" i="1"/>
  <c r="M536" i="1"/>
  <c r="M534" i="1" l="1"/>
  <c r="N534" i="1"/>
  <c r="O534" i="1"/>
  <c r="M533" i="1"/>
  <c r="N533" i="1"/>
  <c r="O533" i="1"/>
  <c r="X101" i="2" l="1"/>
  <c r="V101" i="2"/>
  <c r="Q101" i="2"/>
  <c r="M532" i="1"/>
  <c r="N532" i="1"/>
  <c r="O532" i="1"/>
  <c r="O531" i="1" l="1"/>
  <c r="O535" i="1" s="1"/>
  <c r="N531" i="1"/>
  <c r="M531" i="1"/>
  <c r="O540" i="1"/>
  <c r="M529" i="1"/>
  <c r="N529" i="1"/>
  <c r="O529" i="1"/>
  <c r="M528" i="1" l="1"/>
  <c r="N528" i="1"/>
  <c r="O528" i="1"/>
  <c r="X100" i="2" l="1"/>
  <c r="V100" i="2"/>
  <c r="Q100" i="2"/>
  <c r="M527" i="1" l="1"/>
  <c r="N527" i="1"/>
  <c r="O527" i="1"/>
  <c r="O526" i="1" l="1"/>
  <c r="O530" i="1" s="1"/>
  <c r="N526" i="1"/>
  <c r="M526" i="1"/>
  <c r="M524" i="1"/>
  <c r="N524" i="1" l="1"/>
  <c r="O524" i="1"/>
  <c r="X99" i="2" l="1"/>
  <c r="V99" i="2"/>
  <c r="Q99" i="2"/>
  <c r="O521" i="1" l="1"/>
  <c r="O522" i="1"/>
  <c r="O523" i="1"/>
  <c r="N521" i="1"/>
  <c r="N522" i="1"/>
  <c r="N523" i="1"/>
  <c r="M521" i="1"/>
  <c r="M522" i="1"/>
  <c r="M523" i="1"/>
  <c r="O520" i="1" l="1"/>
  <c r="N520" i="1"/>
  <c r="N525" i="1" s="1"/>
  <c r="M520" i="1"/>
  <c r="M525" i="1" s="1"/>
  <c r="N583" i="1"/>
  <c r="O111" i="2" s="1"/>
  <c r="M583" i="1"/>
  <c r="N111" i="2" s="1"/>
  <c r="N13" i="4" s="1"/>
  <c r="K583" i="1"/>
  <c r="J583" i="1"/>
  <c r="J111" i="2" s="1"/>
  <c r="I583" i="1"/>
  <c r="I111" i="2" s="1"/>
  <c r="H583" i="1"/>
  <c r="H111" i="2" s="1"/>
  <c r="G583" i="1"/>
  <c r="G111" i="2" s="1"/>
  <c r="F583" i="1"/>
  <c r="F111" i="2" s="1"/>
  <c r="E583" i="1"/>
  <c r="E111" i="2" s="1"/>
  <c r="P13" i="5" s="1"/>
  <c r="M578" i="1"/>
  <c r="N110" i="2" s="1"/>
  <c r="K578" i="1"/>
  <c r="J578" i="1"/>
  <c r="J110" i="2" s="1"/>
  <c r="I578" i="1"/>
  <c r="I110" i="2" s="1"/>
  <c r="H578" i="1"/>
  <c r="H110" i="2" s="1"/>
  <c r="G578" i="1"/>
  <c r="F578" i="1"/>
  <c r="E578" i="1"/>
  <c r="E110" i="2" s="1"/>
  <c r="O109" i="2"/>
  <c r="K109" i="2"/>
  <c r="C109" i="2" s="1"/>
  <c r="G109" i="2"/>
  <c r="F109" i="2"/>
  <c r="N567" i="1"/>
  <c r="O108" i="2" s="1"/>
  <c r="M567" i="1"/>
  <c r="N108" i="2" s="1"/>
  <c r="K13" i="4" s="1"/>
  <c r="K567" i="1"/>
  <c r="J567" i="1"/>
  <c r="J108" i="2" s="1"/>
  <c r="I567" i="1"/>
  <c r="I108" i="2" s="1"/>
  <c r="H567" i="1"/>
  <c r="H108" i="2" s="1"/>
  <c r="G567" i="1"/>
  <c r="G108" i="2" s="1"/>
  <c r="F567" i="1"/>
  <c r="F108" i="2" s="1"/>
  <c r="E567" i="1"/>
  <c r="E108" i="2" s="1"/>
  <c r="M13" i="5" s="1"/>
  <c r="N562" i="1"/>
  <c r="O107" i="2" s="1"/>
  <c r="M562" i="1"/>
  <c r="N107" i="2" s="1"/>
  <c r="J13" i="4" s="1"/>
  <c r="K562" i="1"/>
  <c r="J562" i="1"/>
  <c r="J107" i="2" s="1"/>
  <c r="I562" i="1"/>
  <c r="I107" i="2" s="1"/>
  <c r="H562" i="1"/>
  <c r="H107" i="2" s="1"/>
  <c r="G562" i="1"/>
  <c r="G107" i="2" s="1"/>
  <c r="F562" i="1"/>
  <c r="F107" i="2" s="1"/>
  <c r="E562" i="1"/>
  <c r="E107" i="2" s="1"/>
  <c r="L13" i="5" s="1"/>
  <c r="N556" i="1"/>
  <c r="O106" i="2" s="1"/>
  <c r="M556" i="1"/>
  <c r="N106" i="2" s="1"/>
  <c r="I13" i="4" s="1"/>
  <c r="K556" i="1"/>
  <c r="J556" i="1"/>
  <c r="J106" i="2" s="1"/>
  <c r="I556" i="1"/>
  <c r="I106" i="2" s="1"/>
  <c r="H556" i="1"/>
  <c r="H106" i="2" s="1"/>
  <c r="G556" i="1"/>
  <c r="G106" i="2" s="1"/>
  <c r="F556" i="1"/>
  <c r="F106" i="2" s="1"/>
  <c r="E556" i="1"/>
  <c r="E106" i="2" s="1"/>
  <c r="K13" i="5" s="1"/>
  <c r="N551" i="1"/>
  <c r="O105" i="2" s="1"/>
  <c r="M551" i="1"/>
  <c r="N105" i="2" s="1"/>
  <c r="H13" i="4" s="1"/>
  <c r="K551" i="1"/>
  <c r="J551" i="1"/>
  <c r="J105" i="2" s="1"/>
  <c r="I551" i="1"/>
  <c r="I105" i="2" s="1"/>
  <c r="H551" i="1"/>
  <c r="H105" i="2" s="1"/>
  <c r="G551" i="1"/>
  <c r="G105" i="2" s="1"/>
  <c r="F551" i="1"/>
  <c r="F105" i="2" s="1"/>
  <c r="E551" i="1"/>
  <c r="E105" i="2" s="1"/>
  <c r="J13" i="5" s="1"/>
  <c r="N546" i="1"/>
  <c r="O104" i="2" s="1"/>
  <c r="M546" i="1"/>
  <c r="N104" i="2" s="1"/>
  <c r="G13" i="4" s="1"/>
  <c r="K546" i="1"/>
  <c r="J546" i="1"/>
  <c r="J104" i="2" s="1"/>
  <c r="I546" i="1"/>
  <c r="I104" i="2" s="1"/>
  <c r="H546" i="1"/>
  <c r="H104" i="2" s="1"/>
  <c r="G546" i="1"/>
  <c r="G104" i="2" s="1"/>
  <c r="F546" i="1"/>
  <c r="F104" i="2" s="1"/>
  <c r="E546" i="1"/>
  <c r="E104" i="2" s="1"/>
  <c r="I13" i="5" s="1"/>
  <c r="N540" i="1"/>
  <c r="O103" i="2" s="1"/>
  <c r="M540" i="1"/>
  <c r="N103" i="2" s="1"/>
  <c r="K540" i="1"/>
  <c r="J540" i="1"/>
  <c r="J103" i="2" s="1"/>
  <c r="I540" i="1"/>
  <c r="I103" i="2" s="1"/>
  <c r="H540" i="1"/>
  <c r="H103" i="2" s="1"/>
  <c r="G540" i="1"/>
  <c r="G103" i="2" s="1"/>
  <c r="F540" i="1"/>
  <c r="E540" i="1"/>
  <c r="N535" i="1"/>
  <c r="O102" i="2" s="1"/>
  <c r="M535" i="1"/>
  <c r="N102" i="2" s="1"/>
  <c r="K535" i="1"/>
  <c r="J535" i="1"/>
  <c r="J102" i="2" s="1"/>
  <c r="I535" i="1"/>
  <c r="I102" i="2" s="1"/>
  <c r="H535" i="1"/>
  <c r="H102" i="2" s="1"/>
  <c r="G535" i="1"/>
  <c r="G102" i="2" s="1"/>
  <c r="F535" i="1"/>
  <c r="F102" i="2" s="1"/>
  <c r="E535" i="1"/>
  <c r="N530" i="1"/>
  <c r="M530" i="1"/>
  <c r="K530" i="1"/>
  <c r="J530" i="1"/>
  <c r="J101" i="2" s="1"/>
  <c r="I530" i="1"/>
  <c r="I101" i="2" s="1"/>
  <c r="H530" i="1"/>
  <c r="H101" i="2" s="1"/>
  <c r="G530" i="1"/>
  <c r="G101" i="2" s="1"/>
  <c r="F530" i="1"/>
  <c r="E530" i="1"/>
  <c r="K525" i="1"/>
  <c r="J525" i="1"/>
  <c r="J100" i="2" s="1"/>
  <c r="I525" i="1"/>
  <c r="I100" i="2" s="1"/>
  <c r="H525" i="1"/>
  <c r="H100" i="2" s="1"/>
  <c r="G525" i="1"/>
  <c r="F525" i="1"/>
  <c r="E525" i="1"/>
  <c r="R109" i="2" l="1"/>
  <c r="M109" i="2"/>
  <c r="K102" i="2"/>
  <c r="C102" i="2" s="1"/>
  <c r="K103" i="2"/>
  <c r="C103" i="2" s="1"/>
  <c r="K104" i="2"/>
  <c r="K105" i="2"/>
  <c r="K107" i="2"/>
  <c r="R107" i="2" s="1"/>
  <c r="K108" i="2"/>
  <c r="C108" i="2" s="1"/>
  <c r="K111" i="2"/>
  <c r="C111" i="2" s="1"/>
  <c r="G110" i="2"/>
  <c r="O578" i="1"/>
  <c r="F110" i="2"/>
  <c r="N578" i="1"/>
  <c r="O110" i="2" s="1"/>
  <c r="O13" i="5"/>
  <c r="M13" i="4"/>
  <c r="N13" i="5"/>
  <c r="O525" i="1"/>
  <c r="R104" i="2"/>
  <c r="R105" i="2"/>
  <c r="E102" i="2"/>
  <c r="E101" i="2"/>
  <c r="F13" i="5" s="1"/>
  <c r="E13" i="4"/>
  <c r="F103" i="2"/>
  <c r="E103" i="2"/>
  <c r="H13" i="5" s="1"/>
  <c r="F13" i="4"/>
  <c r="G584" i="1"/>
  <c r="N101" i="2"/>
  <c r="D13" i="4" s="1"/>
  <c r="K101" i="2"/>
  <c r="C101" i="2" s="1"/>
  <c r="O101" i="2"/>
  <c r="H584" i="1"/>
  <c r="F101" i="2"/>
  <c r="K584" i="1"/>
  <c r="I584" i="1"/>
  <c r="F584" i="1"/>
  <c r="J584" i="1"/>
  <c r="M584" i="1"/>
  <c r="E584" i="1"/>
  <c r="E100" i="2"/>
  <c r="O100" i="2"/>
  <c r="N100" i="2"/>
  <c r="C13" i="4" s="1"/>
  <c r="K100" i="2"/>
  <c r="C100" i="2" s="1"/>
  <c r="G100" i="2"/>
  <c r="F100" i="2"/>
  <c r="E13" i="5"/>
  <c r="O515" i="1"/>
  <c r="N515" i="1"/>
  <c r="M515" i="1"/>
  <c r="M105" i="2" l="1"/>
  <c r="C105" i="2"/>
  <c r="M107" i="2"/>
  <c r="C107" i="2"/>
  <c r="M104" i="2"/>
  <c r="C104" i="2"/>
  <c r="R100" i="2"/>
  <c r="M100" i="2"/>
  <c r="R108" i="2"/>
  <c r="M108" i="2"/>
  <c r="R103" i="2"/>
  <c r="M103" i="2"/>
  <c r="R101" i="2"/>
  <c r="M101" i="2"/>
  <c r="R111" i="2"/>
  <c r="M111" i="2"/>
  <c r="R102" i="2"/>
  <c r="M102" i="2"/>
  <c r="N584" i="1"/>
  <c r="O584" i="1"/>
  <c r="G13" i="5"/>
  <c r="S13" i="5" s="1"/>
  <c r="T14" i="5" s="1"/>
  <c r="X98" i="2"/>
  <c r="V98" i="2"/>
  <c r="Q98" i="2"/>
  <c r="O514" i="1"/>
  <c r="N514" i="1"/>
  <c r="M514" i="1"/>
  <c r="O513" i="1" l="1"/>
  <c r="N513" i="1"/>
  <c r="M513" i="1"/>
  <c r="O512" i="1" l="1"/>
  <c r="N512" i="1"/>
  <c r="M512" i="1"/>
  <c r="M510" i="1" l="1"/>
  <c r="N510" i="1"/>
  <c r="O510" i="1"/>
  <c r="M509" i="1"/>
  <c r="N509" i="1"/>
  <c r="O509" i="1"/>
  <c r="X97" i="2" l="1"/>
  <c r="X94" i="2" l="1"/>
  <c r="X95" i="2"/>
  <c r="X96" i="2"/>
  <c r="X93" i="2"/>
  <c r="V95" i="2"/>
  <c r="V96" i="2"/>
  <c r="V97" i="2"/>
  <c r="V94" i="2"/>
  <c r="V93" i="2"/>
  <c r="Q97" i="2"/>
  <c r="R94" i="2"/>
  <c r="R93" i="2"/>
  <c r="Q93" i="2"/>
  <c r="Q94" i="2"/>
  <c r="Q95" i="2"/>
  <c r="Q96" i="2"/>
  <c r="F505" i="1"/>
  <c r="F97" i="2" s="1"/>
  <c r="I12" i="4" l="1"/>
  <c r="H12" i="4"/>
  <c r="K12" i="5"/>
  <c r="H473" i="1"/>
  <c r="H91" i="2" s="1"/>
  <c r="I12" i="5" l="1"/>
  <c r="X92" i="2"/>
  <c r="V92" i="2"/>
  <c r="Q92" i="2"/>
  <c r="R92" i="2"/>
  <c r="K484" i="1"/>
  <c r="K516" i="1"/>
  <c r="J516" i="1"/>
  <c r="J99" i="2" s="1"/>
  <c r="I516" i="1"/>
  <c r="I99" i="2" s="1"/>
  <c r="H516" i="1"/>
  <c r="H99" i="2" s="1"/>
  <c r="G516" i="1"/>
  <c r="G99" i="2" s="1"/>
  <c r="F516" i="1"/>
  <c r="F99" i="2" s="1"/>
  <c r="E516" i="1"/>
  <c r="E99" i="2" s="1"/>
  <c r="P12" i="5" s="1"/>
  <c r="K511" i="1"/>
  <c r="J511" i="1"/>
  <c r="J98" i="2" s="1"/>
  <c r="I511" i="1"/>
  <c r="I98" i="2" s="1"/>
  <c r="H511" i="1"/>
  <c r="H98" i="2" s="1"/>
  <c r="G511" i="1"/>
  <c r="G98" i="2" s="1"/>
  <c r="F511" i="1"/>
  <c r="F98" i="2" s="1"/>
  <c r="E511" i="1"/>
  <c r="K505" i="1"/>
  <c r="J505" i="1"/>
  <c r="J97" i="2" s="1"/>
  <c r="I505" i="1"/>
  <c r="I97" i="2" s="1"/>
  <c r="H505" i="1"/>
  <c r="H97" i="2" s="1"/>
  <c r="G505" i="1"/>
  <c r="G97" i="2" s="1"/>
  <c r="E505" i="1"/>
  <c r="K500" i="1"/>
  <c r="J500" i="1"/>
  <c r="J96" i="2" s="1"/>
  <c r="I500" i="1"/>
  <c r="I96" i="2" s="1"/>
  <c r="H500" i="1"/>
  <c r="H96" i="2" s="1"/>
  <c r="G500" i="1"/>
  <c r="G96" i="2" s="1"/>
  <c r="F500" i="1"/>
  <c r="F96" i="2" s="1"/>
  <c r="E500" i="1"/>
  <c r="K495" i="1"/>
  <c r="J495" i="1"/>
  <c r="J95" i="2" s="1"/>
  <c r="I495" i="1"/>
  <c r="I95" i="2" s="1"/>
  <c r="H495" i="1"/>
  <c r="H95" i="2" s="1"/>
  <c r="G495" i="1"/>
  <c r="G95" i="2" s="1"/>
  <c r="F495" i="1"/>
  <c r="F95" i="2" s="1"/>
  <c r="E495" i="1"/>
  <c r="K489" i="1"/>
  <c r="J489" i="1"/>
  <c r="J94" i="2" s="1"/>
  <c r="I489" i="1"/>
  <c r="I94" i="2" s="1"/>
  <c r="H489" i="1"/>
  <c r="H94" i="2" s="1"/>
  <c r="G489" i="1"/>
  <c r="F489" i="1"/>
  <c r="E489" i="1"/>
  <c r="J484" i="1"/>
  <c r="J93" i="2" s="1"/>
  <c r="I484" i="1"/>
  <c r="I93" i="2" s="1"/>
  <c r="H484" i="1"/>
  <c r="H93" i="2" s="1"/>
  <c r="G484" i="1"/>
  <c r="F484" i="1"/>
  <c r="E484" i="1"/>
  <c r="K479" i="1"/>
  <c r="J479" i="1"/>
  <c r="J92" i="2" s="1"/>
  <c r="I479" i="1"/>
  <c r="I92" i="2" s="1"/>
  <c r="H479" i="1"/>
  <c r="H92" i="2" s="1"/>
  <c r="G479" i="1"/>
  <c r="F479" i="1"/>
  <c r="E479" i="1"/>
  <c r="K473" i="1"/>
  <c r="J473" i="1"/>
  <c r="J91" i="2" s="1"/>
  <c r="I473" i="1"/>
  <c r="I91" i="2" s="1"/>
  <c r="G473" i="1"/>
  <c r="F473" i="1"/>
  <c r="E473" i="1"/>
  <c r="K468" i="1"/>
  <c r="J468" i="1"/>
  <c r="J90" i="2" s="1"/>
  <c r="I468" i="1"/>
  <c r="I90" i="2" s="1"/>
  <c r="H468" i="1"/>
  <c r="H90" i="2" s="1"/>
  <c r="G468" i="1"/>
  <c r="F468" i="1"/>
  <c r="F90" i="2" s="1"/>
  <c r="F94" i="2" s="1"/>
  <c r="E468" i="1"/>
  <c r="K462" i="1"/>
  <c r="J462" i="1"/>
  <c r="J89" i="2" s="1"/>
  <c r="I462" i="1"/>
  <c r="I89" i="2" s="1"/>
  <c r="H462" i="1"/>
  <c r="H89" i="2" s="1"/>
  <c r="G462" i="1"/>
  <c r="F462" i="1"/>
  <c r="E462" i="1"/>
  <c r="K457" i="1"/>
  <c r="J457" i="1"/>
  <c r="J88" i="2" s="1"/>
  <c r="I457" i="1"/>
  <c r="I88" i="2" s="1"/>
  <c r="H457" i="1"/>
  <c r="H88" i="2" s="1"/>
  <c r="G457" i="1"/>
  <c r="F457" i="1"/>
  <c r="E457" i="1"/>
  <c r="K452" i="1"/>
  <c r="J452" i="1"/>
  <c r="J87" i="2" s="1"/>
  <c r="I452" i="1"/>
  <c r="I87" i="2" s="1"/>
  <c r="H452" i="1"/>
  <c r="H87" i="2" s="1"/>
  <c r="G452" i="1"/>
  <c r="F452" i="1"/>
  <c r="E452" i="1"/>
  <c r="K447" i="1"/>
  <c r="J447" i="1"/>
  <c r="J86" i="2" s="1"/>
  <c r="I447" i="1"/>
  <c r="I86" i="2" s="1"/>
  <c r="H447" i="1"/>
  <c r="H86" i="2" s="1"/>
  <c r="G447" i="1"/>
  <c r="F447" i="1"/>
  <c r="E447" i="1"/>
  <c r="K441" i="1"/>
  <c r="J441" i="1"/>
  <c r="J85" i="2" s="1"/>
  <c r="I441" i="1"/>
  <c r="I85" i="2" s="1"/>
  <c r="H441" i="1"/>
  <c r="H85" i="2" s="1"/>
  <c r="G441" i="1"/>
  <c r="F441" i="1"/>
  <c r="E441" i="1"/>
  <c r="K436" i="1"/>
  <c r="J436" i="1"/>
  <c r="J84" i="2" s="1"/>
  <c r="I436" i="1"/>
  <c r="I84" i="2" s="1"/>
  <c r="H436" i="1"/>
  <c r="H84" i="2" s="1"/>
  <c r="G436" i="1"/>
  <c r="F436" i="1"/>
  <c r="E436" i="1"/>
  <c r="K431" i="1"/>
  <c r="J431" i="1"/>
  <c r="J83" i="2" s="1"/>
  <c r="I431" i="1"/>
  <c r="I83" i="2" s="1"/>
  <c r="H431" i="1"/>
  <c r="H83" i="2" s="1"/>
  <c r="G431" i="1"/>
  <c r="F431" i="1"/>
  <c r="E431" i="1"/>
  <c r="K425" i="1"/>
  <c r="J425" i="1"/>
  <c r="J82" i="2" s="1"/>
  <c r="I425" i="1"/>
  <c r="I82" i="2" s="1"/>
  <c r="H425" i="1"/>
  <c r="H82" i="2" s="1"/>
  <c r="G425" i="1"/>
  <c r="F425" i="1"/>
  <c r="E425" i="1"/>
  <c r="K420" i="1"/>
  <c r="J420" i="1"/>
  <c r="J81" i="2" s="1"/>
  <c r="I420" i="1"/>
  <c r="I81" i="2" s="1"/>
  <c r="H420" i="1"/>
  <c r="H81" i="2" s="1"/>
  <c r="G420" i="1"/>
  <c r="F420" i="1"/>
  <c r="E420" i="1"/>
  <c r="K414" i="1"/>
  <c r="J414" i="1"/>
  <c r="J80" i="2" s="1"/>
  <c r="I414" i="1"/>
  <c r="I80" i="2" s="1"/>
  <c r="H414" i="1"/>
  <c r="H80" i="2" s="1"/>
  <c r="G414" i="1"/>
  <c r="F414" i="1"/>
  <c r="E414" i="1"/>
  <c r="K409" i="1"/>
  <c r="J409" i="1"/>
  <c r="J79" i="2" s="1"/>
  <c r="I409" i="1"/>
  <c r="I79" i="2" s="1"/>
  <c r="H409" i="1"/>
  <c r="H79" i="2" s="1"/>
  <c r="G409" i="1"/>
  <c r="F409" i="1"/>
  <c r="E409" i="1"/>
  <c r="K404" i="1"/>
  <c r="J404" i="1"/>
  <c r="J78" i="2" s="1"/>
  <c r="I404" i="1"/>
  <c r="I78" i="2" s="1"/>
  <c r="H404" i="1"/>
  <c r="H78" i="2" s="1"/>
  <c r="G404" i="1"/>
  <c r="F404" i="1"/>
  <c r="E404" i="1"/>
  <c r="K398" i="1"/>
  <c r="J398" i="1"/>
  <c r="J77" i="2" s="1"/>
  <c r="I398" i="1"/>
  <c r="I77" i="2" s="1"/>
  <c r="H398" i="1"/>
  <c r="H77" i="2" s="1"/>
  <c r="G398" i="1"/>
  <c r="F398" i="1"/>
  <c r="E398" i="1"/>
  <c r="K393" i="1"/>
  <c r="J393" i="1"/>
  <c r="J76" i="2" s="1"/>
  <c r="I393" i="1"/>
  <c r="I76" i="2" s="1"/>
  <c r="H393" i="1"/>
  <c r="H76" i="2" s="1"/>
  <c r="G393" i="1"/>
  <c r="F393" i="1"/>
  <c r="E393" i="1"/>
  <c r="K388" i="1"/>
  <c r="J388" i="1"/>
  <c r="J75" i="2" s="1"/>
  <c r="I388" i="1"/>
  <c r="I75" i="2" s="1"/>
  <c r="H388" i="1"/>
  <c r="H75" i="2" s="1"/>
  <c r="G388" i="1"/>
  <c r="F388" i="1"/>
  <c r="E388" i="1"/>
  <c r="K382" i="1"/>
  <c r="J382" i="1"/>
  <c r="J74" i="2" s="1"/>
  <c r="I382" i="1"/>
  <c r="I74" i="2" s="1"/>
  <c r="H382" i="1"/>
  <c r="H74" i="2" s="1"/>
  <c r="G382" i="1"/>
  <c r="F382" i="1"/>
  <c r="E382" i="1"/>
  <c r="K377" i="1"/>
  <c r="J377" i="1"/>
  <c r="J73" i="2" s="1"/>
  <c r="I377" i="1"/>
  <c r="I73" i="2" s="1"/>
  <c r="H377" i="1"/>
  <c r="H73" i="2" s="1"/>
  <c r="G377" i="1"/>
  <c r="F377" i="1"/>
  <c r="E377" i="1"/>
  <c r="K372" i="1"/>
  <c r="J372" i="1"/>
  <c r="J72" i="2" s="1"/>
  <c r="I372" i="1"/>
  <c r="I72" i="2" s="1"/>
  <c r="H372" i="1"/>
  <c r="H72" i="2" s="1"/>
  <c r="G372" i="1"/>
  <c r="F372" i="1"/>
  <c r="E372" i="1"/>
  <c r="K366" i="1"/>
  <c r="J366" i="1"/>
  <c r="J71" i="2" s="1"/>
  <c r="I366" i="1"/>
  <c r="I71" i="2" s="1"/>
  <c r="H366" i="1"/>
  <c r="H71" i="2" s="1"/>
  <c r="G366" i="1"/>
  <c r="F366" i="1"/>
  <c r="E366" i="1"/>
  <c r="K361" i="1"/>
  <c r="J361" i="1"/>
  <c r="J70" i="2" s="1"/>
  <c r="I361" i="1"/>
  <c r="I70" i="2" s="1"/>
  <c r="H361" i="1"/>
  <c r="H70" i="2" s="1"/>
  <c r="G361" i="1"/>
  <c r="F361" i="1"/>
  <c r="E361" i="1"/>
  <c r="K355" i="1"/>
  <c r="J355" i="1"/>
  <c r="J69" i="2" s="1"/>
  <c r="I355" i="1"/>
  <c r="I69" i="2" s="1"/>
  <c r="H355" i="1"/>
  <c r="H69" i="2" s="1"/>
  <c r="G355" i="1"/>
  <c r="F355" i="1"/>
  <c r="E355" i="1"/>
  <c r="K350" i="1"/>
  <c r="J350" i="1"/>
  <c r="J68" i="2" s="1"/>
  <c r="I350" i="1"/>
  <c r="I68" i="2" s="1"/>
  <c r="H350" i="1"/>
  <c r="H68" i="2" s="1"/>
  <c r="G350" i="1"/>
  <c r="F350" i="1"/>
  <c r="E350" i="1"/>
  <c r="O345" i="1"/>
  <c r="K345" i="1"/>
  <c r="J345" i="1"/>
  <c r="J67" i="2" s="1"/>
  <c r="I345" i="1"/>
  <c r="I67" i="2" s="1"/>
  <c r="H345" i="1"/>
  <c r="H67" i="2" s="1"/>
  <c r="G345" i="1"/>
  <c r="F345" i="1"/>
  <c r="E345" i="1"/>
  <c r="O339" i="1"/>
  <c r="K339" i="1"/>
  <c r="J339" i="1"/>
  <c r="J66" i="2" s="1"/>
  <c r="I339" i="1"/>
  <c r="I66" i="2" s="1"/>
  <c r="H339" i="1"/>
  <c r="H66" i="2" s="1"/>
  <c r="G339" i="1"/>
  <c r="F339" i="1"/>
  <c r="E339" i="1"/>
  <c r="O334" i="1"/>
  <c r="K334" i="1"/>
  <c r="J334" i="1"/>
  <c r="J65" i="2" s="1"/>
  <c r="I334" i="1"/>
  <c r="I65" i="2" s="1"/>
  <c r="H334" i="1"/>
  <c r="H65" i="2" s="1"/>
  <c r="G334" i="1"/>
  <c r="F334" i="1"/>
  <c r="E334" i="1"/>
  <c r="O329" i="1"/>
  <c r="K329" i="1"/>
  <c r="J329" i="1"/>
  <c r="J64" i="2" s="1"/>
  <c r="I329" i="1"/>
  <c r="I64" i="2" s="1"/>
  <c r="H329" i="1"/>
  <c r="H64" i="2" s="1"/>
  <c r="G329" i="1"/>
  <c r="F329" i="1"/>
  <c r="E329" i="1"/>
  <c r="O324" i="1"/>
  <c r="K324" i="1"/>
  <c r="J324" i="1"/>
  <c r="J63" i="2" s="1"/>
  <c r="I324" i="1"/>
  <c r="I63" i="2" s="1"/>
  <c r="H324" i="1"/>
  <c r="H63" i="2" s="1"/>
  <c r="G324" i="1"/>
  <c r="F324" i="1"/>
  <c r="E324" i="1"/>
  <c r="O318" i="1"/>
  <c r="K318" i="1"/>
  <c r="J318" i="1"/>
  <c r="J62" i="2" s="1"/>
  <c r="I318" i="1"/>
  <c r="I62" i="2" s="1"/>
  <c r="H318" i="1"/>
  <c r="H62" i="2" s="1"/>
  <c r="G318" i="1"/>
  <c r="F318" i="1"/>
  <c r="E318" i="1"/>
  <c r="O313" i="1"/>
  <c r="K313" i="1"/>
  <c r="J313" i="1"/>
  <c r="J61" i="2" s="1"/>
  <c r="I313" i="1"/>
  <c r="I61" i="2" s="1"/>
  <c r="H313" i="1"/>
  <c r="H61" i="2" s="1"/>
  <c r="G313" i="1"/>
  <c r="F313" i="1"/>
  <c r="E313" i="1"/>
  <c r="O307" i="1"/>
  <c r="K307" i="1"/>
  <c r="J307" i="1"/>
  <c r="J60" i="2" s="1"/>
  <c r="I307" i="1"/>
  <c r="I60" i="2" s="1"/>
  <c r="H307" i="1"/>
  <c r="H60" i="2" s="1"/>
  <c r="G307" i="1"/>
  <c r="F307" i="1"/>
  <c r="E307" i="1"/>
  <c r="O302" i="1"/>
  <c r="K302" i="1"/>
  <c r="J302" i="1"/>
  <c r="J59" i="2" s="1"/>
  <c r="I302" i="1"/>
  <c r="I59" i="2" s="1"/>
  <c r="H302" i="1"/>
  <c r="H59" i="2" s="1"/>
  <c r="G302" i="1"/>
  <c r="F302" i="1"/>
  <c r="E302" i="1"/>
  <c r="O297" i="1"/>
  <c r="K297" i="1"/>
  <c r="J297" i="1"/>
  <c r="J58" i="2" s="1"/>
  <c r="I297" i="1"/>
  <c r="I58" i="2" s="1"/>
  <c r="H297" i="1"/>
  <c r="H58" i="2" s="1"/>
  <c r="G297" i="1"/>
  <c r="F297" i="1"/>
  <c r="E297" i="1"/>
  <c r="O291" i="1"/>
  <c r="K291" i="1"/>
  <c r="J291" i="1"/>
  <c r="J57" i="2" s="1"/>
  <c r="I291" i="1"/>
  <c r="I57" i="2" s="1"/>
  <c r="H291" i="1"/>
  <c r="H57" i="2" s="1"/>
  <c r="G291" i="1"/>
  <c r="F291" i="1"/>
  <c r="E291" i="1"/>
  <c r="O286" i="1"/>
  <c r="K286" i="1"/>
  <c r="J286" i="1"/>
  <c r="J56" i="2" s="1"/>
  <c r="I286" i="1"/>
  <c r="I56" i="2" s="1"/>
  <c r="H286" i="1"/>
  <c r="H56" i="2" s="1"/>
  <c r="G286" i="1"/>
  <c r="F286" i="1"/>
  <c r="E286" i="1"/>
  <c r="O281" i="1"/>
  <c r="K281" i="1"/>
  <c r="J281" i="1"/>
  <c r="J55" i="2" s="1"/>
  <c r="I281" i="1"/>
  <c r="I55" i="2" s="1"/>
  <c r="H281" i="1"/>
  <c r="H55" i="2" s="1"/>
  <c r="G281" i="1"/>
  <c r="F281" i="1"/>
  <c r="E281" i="1"/>
  <c r="O275" i="1"/>
  <c r="K275" i="1"/>
  <c r="J275" i="1"/>
  <c r="J54" i="2" s="1"/>
  <c r="I275" i="1"/>
  <c r="I54" i="2" s="1"/>
  <c r="H275" i="1"/>
  <c r="H54" i="2" s="1"/>
  <c r="G275" i="1"/>
  <c r="F275" i="1"/>
  <c r="E275" i="1"/>
  <c r="O270" i="1"/>
  <c r="K270" i="1"/>
  <c r="J270" i="1"/>
  <c r="J53" i="2" s="1"/>
  <c r="I270" i="1"/>
  <c r="I53" i="2" s="1"/>
  <c r="H270" i="1"/>
  <c r="H53" i="2" s="1"/>
  <c r="G270" i="1"/>
  <c r="F270" i="1"/>
  <c r="E270" i="1"/>
  <c r="O265" i="1"/>
  <c r="K265" i="1"/>
  <c r="J265" i="1"/>
  <c r="J52" i="2" s="1"/>
  <c r="I265" i="1"/>
  <c r="I52" i="2" s="1"/>
  <c r="H265" i="1"/>
  <c r="H52" i="2" s="1"/>
  <c r="G265" i="1"/>
  <c r="F265" i="1"/>
  <c r="E265" i="1"/>
  <c r="O260" i="1"/>
  <c r="K260" i="1"/>
  <c r="J260" i="1"/>
  <c r="I260" i="1"/>
  <c r="H260" i="1"/>
  <c r="G260" i="1"/>
  <c r="F260" i="1"/>
  <c r="E260" i="1"/>
  <c r="O254" i="1"/>
  <c r="K254" i="1"/>
  <c r="J254" i="1"/>
  <c r="I254" i="1"/>
  <c r="H254" i="1"/>
  <c r="G254" i="1"/>
  <c r="F254" i="1"/>
  <c r="E254" i="1"/>
  <c r="O249" i="1"/>
  <c r="K249" i="1"/>
  <c r="J249" i="1"/>
  <c r="I249" i="1"/>
  <c r="H249" i="1"/>
  <c r="G249" i="1"/>
  <c r="F249" i="1"/>
  <c r="E249" i="1"/>
  <c r="O243" i="1"/>
  <c r="K243" i="1"/>
  <c r="J243" i="1"/>
  <c r="I243" i="1"/>
  <c r="H243" i="1"/>
  <c r="G243" i="1"/>
  <c r="F243" i="1"/>
  <c r="E243" i="1"/>
  <c r="O238" i="1"/>
  <c r="K238" i="1"/>
  <c r="J238" i="1"/>
  <c r="I238" i="1"/>
  <c r="H238" i="1"/>
  <c r="G238" i="1"/>
  <c r="F238" i="1"/>
  <c r="E238" i="1"/>
  <c r="O233" i="1"/>
  <c r="K233" i="1"/>
  <c r="J233" i="1"/>
  <c r="I233" i="1"/>
  <c r="H233" i="1"/>
  <c r="G233" i="1"/>
  <c r="F233" i="1"/>
  <c r="E233" i="1"/>
  <c r="O227" i="1"/>
  <c r="K227" i="1"/>
  <c r="J227" i="1"/>
  <c r="I227" i="1"/>
  <c r="H227" i="1"/>
  <c r="G227" i="1"/>
  <c r="F227" i="1"/>
  <c r="E227" i="1"/>
  <c r="O222" i="1"/>
  <c r="J222" i="1"/>
  <c r="I222" i="1"/>
  <c r="H222" i="1"/>
  <c r="G222" i="1"/>
  <c r="F222" i="1"/>
  <c r="E222" i="1"/>
  <c r="O217" i="1"/>
  <c r="M217" i="1"/>
  <c r="J217" i="1"/>
  <c r="I217" i="1"/>
  <c r="H217" i="1"/>
  <c r="G217" i="1"/>
  <c r="F217" i="1"/>
  <c r="E217" i="1"/>
  <c r="O211" i="1"/>
  <c r="M211" i="1"/>
  <c r="J211" i="1"/>
  <c r="I211" i="1"/>
  <c r="H211" i="1"/>
  <c r="G211" i="1"/>
  <c r="F211" i="1"/>
  <c r="E211" i="1"/>
  <c r="O206" i="1"/>
  <c r="M206" i="1"/>
  <c r="J206" i="1"/>
  <c r="I206" i="1"/>
  <c r="H206" i="1"/>
  <c r="G206" i="1"/>
  <c r="E206" i="1"/>
  <c r="O201" i="1"/>
  <c r="N201" i="1"/>
  <c r="M201" i="1"/>
  <c r="J201" i="1"/>
  <c r="I201" i="1"/>
  <c r="H201" i="1"/>
  <c r="G201" i="1"/>
  <c r="E201" i="1"/>
  <c r="O195" i="1"/>
  <c r="N195" i="1"/>
  <c r="M195" i="1"/>
  <c r="J195" i="1"/>
  <c r="I195" i="1"/>
  <c r="H195" i="1"/>
  <c r="G195" i="1"/>
  <c r="F195" i="1"/>
  <c r="E195" i="1"/>
  <c r="O190" i="1"/>
  <c r="N190" i="1"/>
  <c r="M190" i="1"/>
  <c r="J190" i="1"/>
  <c r="I190" i="1"/>
  <c r="H190" i="1"/>
  <c r="G190" i="1"/>
  <c r="F190" i="1"/>
  <c r="E190" i="1"/>
  <c r="O185" i="1"/>
  <c r="N185" i="1"/>
  <c r="M185" i="1"/>
  <c r="J185" i="1"/>
  <c r="I185" i="1"/>
  <c r="H185" i="1"/>
  <c r="G185" i="1"/>
  <c r="F185" i="1"/>
  <c r="E185" i="1"/>
  <c r="O179" i="1"/>
  <c r="N179" i="1"/>
  <c r="M179" i="1"/>
  <c r="J179" i="1"/>
  <c r="I179" i="1"/>
  <c r="H179" i="1"/>
  <c r="G179" i="1"/>
  <c r="F179" i="1"/>
  <c r="E179" i="1"/>
  <c r="O174" i="1"/>
  <c r="N174" i="1"/>
  <c r="M174" i="1"/>
  <c r="J174" i="1"/>
  <c r="I174" i="1"/>
  <c r="H174" i="1"/>
  <c r="G174" i="1"/>
  <c r="F174" i="1"/>
  <c r="E174" i="1"/>
  <c r="O169" i="1"/>
  <c r="N169" i="1"/>
  <c r="M169" i="1"/>
  <c r="J169" i="1"/>
  <c r="I169" i="1"/>
  <c r="H169" i="1"/>
  <c r="G169" i="1"/>
  <c r="F169" i="1"/>
  <c r="E169" i="1"/>
  <c r="O163" i="1"/>
  <c r="N163" i="1"/>
  <c r="M163" i="1"/>
  <c r="J163" i="1"/>
  <c r="I163" i="1"/>
  <c r="H163" i="1"/>
  <c r="G163" i="1"/>
  <c r="F163" i="1"/>
  <c r="E163" i="1"/>
  <c r="O158" i="1"/>
  <c r="N158" i="1"/>
  <c r="M158" i="1"/>
  <c r="J158" i="1"/>
  <c r="I158" i="1"/>
  <c r="H158" i="1"/>
  <c r="G158" i="1"/>
  <c r="F158" i="1"/>
  <c r="E158" i="1"/>
  <c r="O152" i="1"/>
  <c r="N152" i="1"/>
  <c r="M152" i="1"/>
  <c r="J152" i="1"/>
  <c r="I152" i="1"/>
  <c r="H152" i="1"/>
  <c r="G152" i="1"/>
  <c r="F152" i="1"/>
  <c r="E152" i="1"/>
  <c r="O147" i="1"/>
  <c r="N147" i="1"/>
  <c r="M147" i="1"/>
  <c r="J147" i="1"/>
  <c r="I147" i="1"/>
  <c r="H147" i="1"/>
  <c r="G147" i="1"/>
  <c r="F147" i="1"/>
  <c r="E147" i="1"/>
  <c r="O142" i="1"/>
  <c r="N142" i="1"/>
  <c r="M142" i="1"/>
  <c r="J142" i="1"/>
  <c r="I142" i="1"/>
  <c r="H142" i="1"/>
  <c r="G142" i="1"/>
  <c r="F142" i="1"/>
  <c r="E142" i="1"/>
  <c r="O137" i="1"/>
  <c r="N137" i="1"/>
  <c r="M137" i="1"/>
  <c r="J137" i="1"/>
  <c r="I137" i="1"/>
  <c r="H137" i="1"/>
  <c r="G137" i="1"/>
  <c r="F137" i="1"/>
  <c r="E137" i="1"/>
  <c r="O131" i="1"/>
  <c r="N131" i="1"/>
  <c r="M131" i="1"/>
  <c r="J131" i="1"/>
  <c r="I131" i="1"/>
  <c r="H131" i="1"/>
  <c r="G131" i="1"/>
  <c r="F131" i="1"/>
  <c r="E131" i="1"/>
  <c r="O126" i="1"/>
  <c r="N126" i="1"/>
  <c r="M126" i="1"/>
  <c r="J126" i="1"/>
  <c r="I126" i="1"/>
  <c r="H126" i="1"/>
  <c r="G126" i="1"/>
  <c r="F126" i="1"/>
  <c r="E126" i="1"/>
  <c r="O120" i="1"/>
  <c r="N120" i="1"/>
  <c r="M120" i="1"/>
  <c r="J120" i="1"/>
  <c r="I120" i="1"/>
  <c r="H120" i="1"/>
  <c r="G120" i="1"/>
  <c r="F120" i="1"/>
  <c r="E120" i="1"/>
  <c r="O115" i="1"/>
  <c r="N115" i="1"/>
  <c r="M115" i="1"/>
  <c r="J115" i="1"/>
  <c r="I115" i="1"/>
  <c r="H115" i="1"/>
  <c r="G115" i="1"/>
  <c r="F115" i="1"/>
  <c r="E115" i="1"/>
  <c r="O110" i="1"/>
  <c r="N110" i="1"/>
  <c r="M110" i="1"/>
  <c r="J110" i="1"/>
  <c r="I110" i="1"/>
  <c r="H110" i="1"/>
  <c r="G110" i="1"/>
  <c r="F110" i="1"/>
  <c r="E110" i="1"/>
  <c r="O104" i="1"/>
  <c r="N104" i="1"/>
  <c r="M104" i="1"/>
  <c r="J104" i="1"/>
  <c r="I104" i="1"/>
  <c r="H104" i="1"/>
  <c r="G104" i="1"/>
  <c r="F104" i="1"/>
  <c r="E104" i="1"/>
  <c r="O99" i="1"/>
  <c r="N99" i="1"/>
  <c r="M99" i="1"/>
  <c r="J99" i="1"/>
  <c r="I99" i="1"/>
  <c r="H99" i="1"/>
  <c r="G99" i="1"/>
  <c r="F99" i="1"/>
  <c r="E99" i="1"/>
  <c r="O94" i="1"/>
  <c r="N94" i="1"/>
  <c r="M94" i="1"/>
  <c r="J94" i="1"/>
  <c r="I94" i="1"/>
  <c r="H94" i="1"/>
  <c r="G94" i="1"/>
  <c r="F94" i="1"/>
  <c r="E94" i="1"/>
  <c r="O88" i="1"/>
  <c r="N88" i="1"/>
  <c r="M88" i="1"/>
  <c r="J88" i="1"/>
  <c r="I88" i="1"/>
  <c r="H88" i="1"/>
  <c r="G88" i="1"/>
  <c r="F88" i="1"/>
  <c r="E88" i="1"/>
  <c r="O83" i="1"/>
  <c r="N83" i="1"/>
  <c r="M83" i="1"/>
  <c r="J83" i="1"/>
  <c r="I83" i="1"/>
  <c r="H83" i="1"/>
  <c r="G83" i="1"/>
  <c r="F83" i="1"/>
  <c r="E83" i="1"/>
  <c r="O77" i="1"/>
  <c r="N77" i="1"/>
  <c r="M77" i="1"/>
  <c r="J77" i="1"/>
  <c r="I77" i="1"/>
  <c r="H77" i="1"/>
  <c r="G77" i="1"/>
  <c r="F77" i="1"/>
  <c r="E77" i="1"/>
  <c r="O72" i="1"/>
  <c r="N72" i="1"/>
  <c r="M72" i="1"/>
  <c r="J72" i="1"/>
  <c r="I72" i="1"/>
  <c r="H72" i="1"/>
  <c r="G72" i="1"/>
  <c r="F72" i="1"/>
  <c r="E72" i="1"/>
  <c r="O67" i="1"/>
  <c r="N67" i="1"/>
  <c r="M67" i="1"/>
  <c r="J67" i="1"/>
  <c r="I67" i="1"/>
  <c r="H67" i="1"/>
  <c r="G67" i="1"/>
  <c r="F67" i="1"/>
  <c r="E67" i="1"/>
  <c r="O62" i="1"/>
  <c r="N62" i="1"/>
  <c r="M62" i="1"/>
  <c r="J62" i="1"/>
  <c r="I62" i="1"/>
  <c r="H62" i="1"/>
  <c r="G62" i="1"/>
  <c r="F62" i="1"/>
  <c r="E62" i="1"/>
  <c r="O56" i="1"/>
  <c r="N56" i="1"/>
  <c r="M56" i="1"/>
  <c r="J56" i="1"/>
  <c r="I56" i="1"/>
  <c r="H56" i="1"/>
  <c r="G56" i="1"/>
  <c r="F56" i="1"/>
  <c r="E56" i="1"/>
  <c r="O51" i="1"/>
  <c r="N51" i="1"/>
  <c r="M51" i="1"/>
  <c r="J51" i="1"/>
  <c r="I51" i="1"/>
  <c r="H51" i="1"/>
  <c r="G51" i="1"/>
  <c r="F51" i="1"/>
  <c r="E51" i="1"/>
  <c r="O46" i="1"/>
  <c r="N46" i="1"/>
  <c r="M46" i="1"/>
  <c r="J46" i="1"/>
  <c r="I46" i="1"/>
  <c r="H46" i="1"/>
  <c r="G46" i="1"/>
  <c r="F46" i="1"/>
  <c r="E46" i="1"/>
  <c r="O40" i="1"/>
  <c r="N40" i="1"/>
  <c r="M40" i="1"/>
  <c r="J40" i="1"/>
  <c r="I40" i="1"/>
  <c r="H40" i="1"/>
  <c r="G40" i="1"/>
  <c r="F40" i="1"/>
  <c r="E40" i="1"/>
  <c r="O35" i="1"/>
  <c r="N35" i="1"/>
  <c r="M35" i="1"/>
  <c r="J35" i="1"/>
  <c r="I35" i="1"/>
  <c r="H35" i="1"/>
  <c r="G35" i="1"/>
  <c r="F35" i="1"/>
  <c r="E35" i="1"/>
  <c r="O29" i="1"/>
  <c r="N29" i="1"/>
  <c r="M29" i="1"/>
  <c r="J29" i="1"/>
  <c r="I29" i="1"/>
  <c r="H29" i="1"/>
  <c r="G29" i="1"/>
  <c r="F29" i="1"/>
  <c r="E29" i="1"/>
  <c r="O24" i="1"/>
  <c r="N24" i="1"/>
  <c r="M24" i="1"/>
  <c r="J24" i="1"/>
  <c r="I24" i="1"/>
  <c r="H24" i="1"/>
  <c r="G24" i="1"/>
  <c r="F24" i="1"/>
  <c r="E24" i="1"/>
  <c r="O19" i="1"/>
  <c r="N19" i="1"/>
  <c r="M19" i="1"/>
  <c r="J19" i="1"/>
  <c r="I19" i="1"/>
  <c r="H19" i="1"/>
  <c r="G19" i="1"/>
  <c r="F19" i="1"/>
  <c r="E19" i="1"/>
  <c r="O13" i="1"/>
  <c r="N13" i="1"/>
  <c r="M13" i="1"/>
  <c r="J13" i="1"/>
  <c r="I13" i="1"/>
  <c r="H13" i="1"/>
  <c r="G13" i="1"/>
  <c r="F13" i="1"/>
  <c r="E13" i="1"/>
  <c r="O8" i="1"/>
  <c r="N8" i="1"/>
  <c r="M8" i="1"/>
  <c r="J8" i="1"/>
  <c r="I8" i="1"/>
  <c r="H8" i="1"/>
  <c r="G8" i="1"/>
  <c r="F8" i="1"/>
  <c r="O476" i="1"/>
  <c r="O477" i="1"/>
  <c r="O478" i="1"/>
  <c r="O480" i="1"/>
  <c r="O481" i="1"/>
  <c r="O482" i="1"/>
  <c r="O483" i="1"/>
  <c r="O485" i="1"/>
  <c r="O486" i="1"/>
  <c r="O487" i="1"/>
  <c r="O488" i="1"/>
  <c r="O490" i="1"/>
  <c r="O491" i="1"/>
  <c r="O492" i="1"/>
  <c r="O493" i="1"/>
  <c r="O494" i="1"/>
  <c r="O496" i="1"/>
  <c r="O497" i="1"/>
  <c r="O498" i="1"/>
  <c r="O499" i="1"/>
  <c r="O501" i="1"/>
  <c r="O502" i="1"/>
  <c r="O503" i="1"/>
  <c r="O504" i="1"/>
  <c r="O506" i="1"/>
  <c r="O507" i="1"/>
  <c r="O508" i="1"/>
  <c r="O518" i="1"/>
  <c r="N476" i="1"/>
  <c r="N477" i="1"/>
  <c r="N478" i="1"/>
  <c r="N480" i="1"/>
  <c r="N481" i="1"/>
  <c r="N482" i="1"/>
  <c r="N483" i="1"/>
  <c r="N485" i="1"/>
  <c r="N486" i="1"/>
  <c r="N487" i="1"/>
  <c r="N488" i="1"/>
  <c r="N490" i="1"/>
  <c r="N491" i="1"/>
  <c r="N492" i="1"/>
  <c r="N493" i="1"/>
  <c r="N494" i="1"/>
  <c r="N496" i="1"/>
  <c r="N497" i="1"/>
  <c r="N498" i="1"/>
  <c r="N499" i="1"/>
  <c r="N501" i="1"/>
  <c r="N502" i="1"/>
  <c r="N503" i="1"/>
  <c r="N504" i="1"/>
  <c r="N506" i="1"/>
  <c r="N507" i="1"/>
  <c r="N508" i="1"/>
  <c r="N518" i="1"/>
  <c r="M476" i="1"/>
  <c r="M477" i="1"/>
  <c r="M478" i="1"/>
  <c r="M480" i="1"/>
  <c r="M481" i="1"/>
  <c r="M482" i="1"/>
  <c r="M483" i="1"/>
  <c r="M485" i="1"/>
  <c r="M486" i="1"/>
  <c r="M487" i="1"/>
  <c r="M488" i="1"/>
  <c r="M490" i="1"/>
  <c r="M491" i="1"/>
  <c r="M492" i="1"/>
  <c r="M493" i="1"/>
  <c r="M494" i="1"/>
  <c r="M496" i="1"/>
  <c r="M497" i="1"/>
  <c r="M498" i="1"/>
  <c r="M499" i="1"/>
  <c r="M501" i="1"/>
  <c r="M503" i="1"/>
  <c r="M504" i="1"/>
  <c r="M506" i="1"/>
  <c r="M507" i="1"/>
  <c r="M508" i="1"/>
  <c r="M518" i="1"/>
  <c r="E90" i="2" l="1"/>
  <c r="G12" i="5" s="1"/>
  <c r="K90" i="2"/>
  <c r="K99" i="2"/>
  <c r="M511" i="1"/>
  <c r="E95" i="2"/>
  <c r="L12" i="5" s="1"/>
  <c r="K95" i="2"/>
  <c r="C95" i="2" s="1"/>
  <c r="E96" i="2"/>
  <c r="M12" i="5" s="1"/>
  <c r="K96" i="2"/>
  <c r="C96" i="2" s="1"/>
  <c r="E97" i="2"/>
  <c r="N12" i="5" s="1"/>
  <c r="K97" i="2"/>
  <c r="C97" i="2" s="1"/>
  <c r="M516" i="1"/>
  <c r="N99" i="2" s="1"/>
  <c r="N516" i="1"/>
  <c r="O99" i="2" s="1"/>
  <c r="O516" i="1"/>
  <c r="E98" i="2"/>
  <c r="O12" i="5" s="1"/>
  <c r="K98" i="2"/>
  <c r="M484" i="1"/>
  <c r="N484" i="1"/>
  <c r="O484" i="1"/>
  <c r="E517" i="1"/>
  <c r="G517" i="1"/>
  <c r="I517" i="1"/>
  <c r="M495" i="1"/>
  <c r="N95" i="2" s="1"/>
  <c r="J12" i="4" s="1"/>
  <c r="N495" i="1"/>
  <c r="O95" i="2" s="1"/>
  <c r="N511" i="1"/>
  <c r="N505" i="1"/>
  <c r="O97" i="2" s="1"/>
  <c r="N500" i="1"/>
  <c r="O96" i="2" s="1"/>
  <c r="M489" i="1"/>
  <c r="N489" i="1"/>
  <c r="H517" i="1"/>
  <c r="J517" i="1"/>
  <c r="O495" i="1"/>
  <c r="O489" i="1"/>
  <c r="M505" i="1"/>
  <c r="N97" i="2" s="1"/>
  <c r="L12" i="4" s="1"/>
  <c r="M500" i="1"/>
  <c r="N96" i="2" s="1"/>
  <c r="K12" i="4" s="1"/>
  <c r="O511" i="1"/>
  <c r="O505" i="1"/>
  <c r="O500" i="1"/>
  <c r="X91" i="2"/>
  <c r="V91" i="2"/>
  <c r="Q91" i="2"/>
  <c r="M90" i="2" l="1"/>
  <c r="C90" i="2"/>
  <c r="M98" i="2"/>
  <c r="C98" i="2"/>
  <c r="M99" i="2"/>
  <c r="C99" i="2"/>
  <c r="R97" i="2"/>
  <c r="M97" i="2"/>
  <c r="R96" i="2"/>
  <c r="M96" i="2"/>
  <c r="R95" i="2"/>
  <c r="M95" i="2"/>
  <c r="R99" i="2"/>
  <c r="O98" i="2"/>
  <c r="R98" i="2"/>
  <c r="N12" i="4"/>
  <c r="N98" i="2"/>
  <c r="M12" i="4" s="1"/>
  <c r="G12" i="4"/>
  <c r="M475" i="1"/>
  <c r="R91" i="2"/>
  <c r="N475" i="1"/>
  <c r="O475" i="1"/>
  <c r="M474" i="1"/>
  <c r="N474" i="1"/>
  <c r="O474" i="1"/>
  <c r="N479" i="1" l="1"/>
  <c r="O479" i="1"/>
  <c r="M479" i="1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V90" i="2" l="1"/>
  <c r="Q90" i="2"/>
  <c r="M472" i="1"/>
  <c r="N472" i="1"/>
  <c r="O472" i="1"/>
  <c r="S6" i="5" l="1"/>
  <c r="S7" i="5"/>
  <c r="S8" i="5"/>
  <c r="S9" i="5"/>
  <c r="S10" i="5"/>
  <c r="S11" i="5"/>
  <c r="S5" i="5"/>
  <c r="M471" i="1" l="1"/>
  <c r="N471" i="1"/>
  <c r="O471" i="1"/>
  <c r="M470" i="1"/>
  <c r="N470" i="1"/>
  <c r="O470" i="1"/>
  <c r="R90" i="2" l="1"/>
  <c r="O469" i="1"/>
  <c r="O473" i="1" s="1"/>
  <c r="N469" i="1"/>
  <c r="N473" i="1" s="1"/>
  <c r="M469" i="1"/>
  <c r="M473" i="1" s="1"/>
  <c r="M467" i="1"/>
  <c r="N467" i="1"/>
  <c r="O467" i="1"/>
  <c r="M466" i="1" l="1"/>
  <c r="N466" i="1"/>
  <c r="O466" i="1"/>
  <c r="V89" i="2" l="1"/>
  <c r="V88" i="2"/>
  <c r="Q89" i="2"/>
  <c r="R89" i="2"/>
  <c r="Q88" i="2"/>
  <c r="R88" i="2"/>
  <c r="O459" i="1"/>
  <c r="O460" i="1"/>
  <c r="O461" i="1"/>
  <c r="O463" i="1"/>
  <c r="O464" i="1"/>
  <c r="O465" i="1"/>
  <c r="N459" i="1"/>
  <c r="N460" i="1"/>
  <c r="N461" i="1"/>
  <c r="N463" i="1"/>
  <c r="N464" i="1"/>
  <c r="N465" i="1"/>
  <c r="M459" i="1"/>
  <c r="M460" i="1"/>
  <c r="M461" i="1"/>
  <c r="M463" i="1"/>
  <c r="M464" i="1"/>
  <c r="M465" i="1"/>
  <c r="M458" i="1"/>
  <c r="N458" i="1"/>
  <c r="O458" i="1"/>
  <c r="O462" i="1" l="1"/>
  <c r="M462" i="1"/>
  <c r="N89" i="2" s="1"/>
  <c r="D12" i="4" s="1"/>
  <c r="N462" i="1"/>
  <c r="M468" i="1"/>
  <c r="N90" i="2" s="1"/>
  <c r="E12" i="4" s="1"/>
  <c r="N468" i="1"/>
  <c r="O468" i="1"/>
  <c r="S12" i="5"/>
  <c r="M456" i="1"/>
  <c r="N456" i="1"/>
  <c r="O456" i="1"/>
  <c r="V85" i="2" l="1"/>
  <c r="V86" i="2"/>
  <c r="V87" i="2"/>
  <c r="R85" i="2"/>
  <c r="R86" i="2"/>
  <c r="R87" i="2"/>
  <c r="Q85" i="2"/>
  <c r="Q86" i="2"/>
  <c r="Q87" i="2"/>
  <c r="N455" i="1"/>
  <c r="O455" i="1"/>
  <c r="O454" i="1"/>
  <c r="O453" i="1"/>
  <c r="O457" i="1" l="1"/>
  <c r="N84" i="2"/>
  <c r="V82" i="2"/>
  <c r="O84" i="2"/>
  <c r="V83" i="2"/>
  <c r="V84" i="2"/>
  <c r="R83" i="2"/>
  <c r="R84" i="2"/>
  <c r="Q83" i="2"/>
  <c r="Q84" i="2"/>
  <c r="N83" i="2"/>
  <c r="O83" i="2"/>
  <c r="R81" i="2"/>
  <c r="N428" i="1"/>
  <c r="O440" i="1"/>
  <c r="N440" i="1"/>
  <c r="M440" i="1"/>
  <c r="M439" i="1"/>
  <c r="N439" i="1"/>
  <c r="O439" i="1"/>
  <c r="O432" i="1"/>
  <c r="O433" i="1"/>
  <c r="O434" i="1"/>
  <c r="O435" i="1"/>
  <c r="O437" i="1"/>
  <c r="O438" i="1"/>
  <c r="O442" i="1"/>
  <c r="O443" i="1"/>
  <c r="O444" i="1"/>
  <c r="O445" i="1"/>
  <c r="O446" i="1"/>
  <c r="O448" i="1"/>
  <c r="O449" i="1"/>
  <c r="O450" i="1"/>
  <c r="O451" i="1"/>
  <c r="N432" i="1"/>
  <c r="N433" i="1"/>
  <c r="N434" i="1"/>
  <c r="N435" i="1"/>
  <c r="N437" i="1"/>
  <c r="N438" i="1"/>
  <c r="N442" i="1"/>
  <c r="N443" i="1"/>
  <c r="N444" i="1"/>
  <c r="N445" i="1"/>
  <c r="N446" i="1"/>
  <c r="N448" i="1"/>
  <c r="N449" i="1"/>
  <c r="N450" i="1"/>
  <c r="N451" i="1"/>
  <c r="N453" i="1"/>
  <c r="N454" i="1"/>
  <c r="M432" i="1"/>
  <c r="M433" i="1"/>
  <c r="M434" i="1"/>
  <c r="M435" i="1"/>
  <c r="M437" i="1"/>
  <c r="M438" i="1"/>
  <c r="M442" i="1"/>
  <c r="M443" i="1"/>
  <c r="M444" i="1"/>
  <c r="M445" i="1"/>
  <c r="M446" i="1"/>
  <c r="M448" i="1"/>
  <c r="M449" i="1"/>
  <c r="M450" i="1"/>
  <c r="M451" i="1"/>
  <c r="M453" i="1"/>
  <c r="M454" i="1"/>
  <c r="M455" i="1"/>
  <c r="M430" i="1"/>
  <c r="N430" i="1"/>
  <c r="O430" i="1"/>
  <c r="M429" i="1"/>
  <c r="N429" i="1"/>
  <c r="O429" i="1"/>
  <c r="M428" i="1"/>
  <c r="O428" i="1"/>
  <c r="M427" i="1"/>
  <c r="N427" i="1"/>
  <c r="O427" i="1"/>
  <c r="M426" i="1"/>
  <c r="N426" i="1"/>
  <c r="O426" i="1"/>
  <c r="M424" i="1"/>
  <c r="N424" i="1"/>
  <c r="O424" i="1"/>
  <c r="O431" i="1" l="1"/>
  <c r="M431" i="1"/>
  <c r="N441" i="1"/>
  <c r="N447" i="1"/>
  <c r="M457" i="1"/>
  <c r="M452" i="1"/>
  <c r="N436" i="1"/>
  <c r="O452" i="1"/>
  <c r="N431" i="1"/>
  <c r="M447" i="1"/>
  <c r="M441" i="1"/>
  <c r="M436" i="1"/>
  <c r="N457" i="1"/>
  <c r="N452" i="1"/>
  <c r="O447" i="1"/>
  <c r="O441" i="1"/>
  <c r="O436" i="1"/>
  <c r="O78" i="2"/>
  <c r="O79" i="2"/>
  <c r="O80" i="2"/>
  <c r="O81" i="2"/>
  <c r="O82" i="2"/>
  <c r="N76" i="2"/>
  <c r="N78" i="2"/>
  <c r="N79" i="2"/>
  <c r="N80" i="2"/>
  <c r="N81" i="2"/>
  <c r="N82" i="2"/>
  <c r="O77" i="2"/>
  <c r="N77" i="2"/>
  <c r="R82" i="2"/>
  <c r="R80" i="2"/>
  <c r="R79" i="2"/>
  <c r="Q82" i="2"/>
  <c r="V81" i="2"/>
  <c r="Q81" i="2"/>
  <c r="V80" i="2"/>
  <c r="Q80" i="2"/>
  <c r="V79" i="2"/>
  <c r="Q79" i="2"/>
  <c r="M423" i="1"/>
  <c r="N423" i="1"/>
  <c r="O423" i="1"/>
  <c r="M422" i="1"/>
  <c r="N422" i="1"/>
  <c r="O422" i="1"/>
  <c r="M421" i="1"/>
  <c r="N421" i="1"/>
  <c r="O421" i="1"/>
  <c r="M419" i="1"/>
  <c r="N419" i="1"/>
  <c r="O419" i="1"/>
  <c r="O425" i="1" l="1"/>
  <c r="M425" i="1"/>
  <c r="N425" i="1"/>
  <c r="M418" i="1"/>
  <c r="N418" i="1"/>
  <c r="O418" i="1"/>
  <c r="M413" i="1"/>
  <c r="N413" i="1"/>
  <c r="O413" i="1"/>
  <c r="M412" i="1"/>
  <c r="N412" i="1"/>
  <c r="O412" i="1"/>
  <c r="R75" i="2" l="1"/>
  <c r="M395" i="1" l="1"/>
  <c r="M396" i="1"/>
  <c r="M397" i="1"/>
  <c r="M399" i="1"/>
  <c r="M400" i="1"/>
  <c r="M401" i="1"/>
  <c r="M402" i="1"/>
  <c r="M403" i="1"/>
  <c r="M405" i="1"/>
  <c r="M406" i="1"/>
  <c r="M407" i="1"/>
  <c r="M408" i="1"/>
  <c r="M410" i="1"/>
  <c r="M411" i="1"/>
  <c r="M415" i="1"/>
  <c r="M416" i="1"/>
  <c r="M417" i="1"/>
  <c r="O394" i="1"/>
  <c r="O395" i="1"/>
  <c r="O396" i="1"/>
  <c r="O397" i="1"/>
  <c r="O399" i="1"/>
  <c r="O400" i="1"/>
  <c r="O401" i="1"/>
  <c r="O402" i="1"/>
  <c r="O403" i="1"/>
  <c r="O405" i="1"/>
  <c r="O406" i="1"/>
  <c r="O407" i="1"/>
  <c r="O408" i="1"/>
  <c r="O410" i="1"/>
  <c r="O411" i="1"/>
  <c r="O415" i="1"/>
  <c r="O416" i="1"/>
  <c r="O417" i="1"/>
  <c r="N395" i="1"/>
  <c r="N396" i="1"/>
  <c r="N397" i="1"/>
  <c r="N399" i="1"/>
  <c r="N400" i="1"/>
  <c r="N401" i="1"/>
  <c r="N402" i="1"/>
  <c r="N403" i="1"/>
  <c r="N405" i="1"/>
  <c r="N406" i="1"/>
  <c r="N407" i="1"/>
  <c r="N408" i="1"/>
  <c r="N410" i="1"/>
  <c r="N411" i="1"/>
  <c r="N415" i="1"/>
  <c r="N416" i="1"/>
  <c r="N417" i="1"/>
  <c r="N394" i="1"/>
  <c r="M394" i="1"/>
  <c r="M392" i="1"/>
  <c r="N392" i="1"/>
  <c r="O392" i="1"/>
  <c r="M398" i="1" l="1"/>
  <c r="N398" i="1"/>
  <c r="O414" i="1"/>
  <c r="M414" i="1"/>
  <c r="O420" i="1"/>
  <c r="N404" i="1"/>
  <c r="O409" i="1"/>
  <c r="M420" i="1"/>
  <c r="N420" i="1"/>
  <c r="N414" i="1"/>
  <c r="N409" i="1"/>
  <c r="O404" i="1"/>
  <c r="O398" i="1"/>
  <c r="M404" i="1"/>
  <c r="M409" i="1"/>
  <c r="V74" i="2"/>
  <c r="V75" i="2"/>
  <c r="V76" i="2"/>
  <c r="V77" i="2"/>
  <c r="V78" i="2"/>
  <c r="R77" i="2"/>
  <c r="R78" i="2"/>
  <c r="Q76" i="2"/>
  <c r="Q77" i="2"/>
  <c r="Q78" i="2"/>
  <c r="R76" i="2"/>
  <c r="M391" i="1"/>
  <c r="N391" i="1"/>
  <c r="O391" i="1"/>
  <c r="O383" i="1"/>
  <c r="O384" i="1"/>
  <c r="O385" i="1"/>
  <c r="O386" i="1"/>
  <c r="O387" i="1"/>
  <c r="O389" i="1"/>
  <c r="O390" i="1"/>
  <c r="N383" i="1"/>
  <c r="N384" i="1"/>
  <c r="N385" i="1"/>
  <c r="N386" i="1"/>
  <c r="N387" i="1"/>
  <c r="N389" i="1"/>
  <c r="N390" i="1"/>
  <c r="M384" i="1"/>
  <c r="M385" i="1"/>
  <c r="M386" i="1"/>
  <c r="M387" i="1"/>
  <c r="M389" i="1"/>
  <c r="M390" i="1"/>
  <c r="M393" i="1" l="1"/>
  <c r="N393" i="1"/>
  <c r="O388" i="1"/>
  <c r="N388" i="1"/>
  <c r="O393" i="1"/>
  <c r="V73" i="2"/>
  <c r="O379" i="1"/>
  <c r="O380" i="1"/>
  <c r="O381" i="1"/>
  <c r="N379" i="1"/>
  <c r="N380" i="1"/>
  <c r="N381" i="1"/>
  <c r="M380" i="1"/>
  <c r="M381" i="1"/>
  <c r="M383" i="1"/>
  <c r="M388" i="1" s="1"/>
  <c r="V40" i="2" l="1"/>
  <c r="V41" i="2"/>
  <c r="V42" i="2"/>
  <c r="V43" i="2"/>
  <c r="V44" i="2"/>
  <c r="V45" i="2"/>
  <c r="V46" i="2"/>
  <c r="V47" i="2"/>
  <c r="V48" i="2"/>
  <c r="V49" i="2"/>
  <c r="V50" i="2"/>
  <c r="V5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V62" i="2"/>
  <c r="V60" i="2"/>
  <c r="V58" i="2"/>
  <c r="V56" i="2"/>
  <c r="V54" i="2"/>
  <c r="V52" i="2"/>
  <c r="V53" i="2"/>
  <c r="V55" i="2"/>
  <c r="V57" i="2"/>
  <c r="V59" i="2"/>
  <c r="V61" i="2"/>
  <c r="V63" i="2"/>
  <c r="Q64" i="2" l="1"/>
  <c r="Q67" i="2"/>
  <c r="Q68" i="2"/>
  <c r="Q69" i="2"/>
  <c r="Q70" i="2"/>
  <c r="Q71" i="2"/>
  <c r="Q72" i="2"/>
  <c r="V72" i="2"/>
  <c r="V71" i="2"/>
  <c r="V70" i="2"/>
  <c r="V69" i="2"/>
  <c r="V68" i="2"/>
  <c r="V67" i="2"/>
  <c r="V66" i="2"/>
  <c r="V65" i="2"/>
  <c r="V64" i="2"/>
  <c r="Q65" i="2"/>
  <c r="Q62" i="2"/>
  <c r="Q63" i="2"/>
  <c r="Q66" i="2"/>
  <c r="Q73" i="2"/>
  <c r="Q74" i="2"/>
  <c r="Q75" i="2"/>
  <c r="Q61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Q4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O348" i="1" l="1"/>
  <c r="O349" i="1"/>
  <c r="O351" i="1"/>
  <c r="O352" i="1"/>
  <c r="O353" i="1"/>
  <c r="O354" i="1"/>
  <c r="O356" i="1"/>
  <c r="O357" i="1"/>
  <c r="O358" i="1"/>
  <c r="O359" i="1"/>
  <c r="O360" i="1"/>
  <c r="O362" i="1"/>
  <c r="O363" i="1"/>
  <c r="O364" i="1"/>
  <c r="O365" i="1"/>
  <c r="O367" i="1"/>
  <c r="O368" i="1"/>
  <c r="O369" i="1"/>
  <c r="O370" i="1"/>
  <c r="O371" i="1"/>
  <c r="O373" i="1"/>
  <c r="O374" i="1"/>
  <c r="O375" i="1"/>
  <c r="O376" i="1"/>
  <c r="O378" i="1"/>
  <c r="O382" i="1" s="1"/>
  <c r="O347" i="1"/>
  <c r="N220" i="1"/>
  <c r="N221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9" i="1"/>
  <c r="N240" i="1"/>
  <c r="N241" i="1"/>
  <c r="N242" i="1"/>
  <c r="N244" i="1"/>
  <c r="N245" i="1"/>
  <c r="N246" i="1"/>
  <c r="N247" i="1"/>
  <c r="N248" i="1"/>
  <c r="N250" i="1"/>
  <c r="N251" i="1"/>
  <c r="N252" i="1"/>
  <c r="N253" i="1"/>
  <c r="N255" i="1"/>
  <c r="N256" i="1"/>
  <c r="N257" i="1"/>
  <c r="N258" i="1"/>
  <c r="N259" i="1"/>
  <c r="N261" i="1"/>
  <c r="N262" i="1"/>
  <c r="N263" i="1"/>
  <c r="N264" i="1"/>
  <c r="N266" i="1"/>
  <c r="N267" i="1"/>
  <c r="N268" i="1"/>
  <c r="N269" i="1"/>
  <c r="N271" i="1"/>
  <c r="N272" i="1"/>
  <c r="N273" i="1"/>
  <c r="N274" i="1"/>
  <c r="N276" i="1"/>
  <c r="N277" i="1"/>
  <c r="N278" i="1"/>
  <c r="N279" i="1"/>
  <c r="N280" i="1"/>
  <c r="N282" i="1"/>
  <c r="N283" i="1"/>
  <c r="N284" i="1"/>
  <c r="N285" i="1"/>
  <c r="N287" i="1"/>
  <c r="N288" i="1"/>
  <c r="N289" i="1"/>
  <c r="N290" i="1"/>
  <c r="N292" i="1"/>
  <c r="N293" i="1"/>
  <c r="N294" i="1"/>
  <c r="N295" i="1"/>
  <c r="N296" i="1"/>
  <c r="N298" i="1"/>
  <c r="N299" i="1"/>
  <c r="N300" i="1"/>
  <c r="N301" i="1"/>
  <c r="N303" i="1"/>
  <c r="N304" i="1"/>
  <c r="N305" i="1"/>
  <c r="N306" i="1"/>
  <c r="N308" i="1"/>
  <c r="N309" i="1"/>
  <c r="N310" i="1"/>
  <c r="N311" i="1"/>
  <c r="N312" i="1"/>
  <c r="N314" i="1"/>
  <c r="N315" i="1"/>
  <c r="N316" i="1"/>
  <c r="N317" i="1"/>
  <c r="N319" i="1"/>
  <c r="N320" i="1"/>
  <c r="N321" i="1"/>
  <c r="N322" i="1"/>
  <c r="N323" i="1"/>
  <c r="N325" i="1"/>
  <c r="N326" i="1"/>
  <c r="N327" i="1"/>
  <c r="N328" i="1"/>
  <c r="N330" i="1"/>
  <c r="N331" i="1"/>
  <c r="N332" i="1"/>
  <c r="N333" i="1"/>
  <c r="N335" i="1"/>
  <c r="N336" i="1"/>
  <c r="N337" i="1"/>
  <c r="N338" i="1"/>
  <c r="N340" i="1"/>
  <c r="N341" i="1"/>
  <c r="N342" i="1"/>
  <c r="N343" i="1"/>
  <c r="N344" i="1"/>
  <c r="N346" i="1"/>
  <c r="N347" i="1"/>
  <c r="N348" i="1"/>
  <c r="N349" i="1"/>
  <c r="N351" i="1"/>
  <c r="N352" i="1"/>
  <c r="N353" i="1"/>
  <c r="N354" i="1"/>
  <c r="N356" i="1"/>
  <c r="N357" i="1"/>
  <c r="N358" i="1"/>
  <c r="N359" i="1"/>
  <c r="N360" i="1"/>
  <c r="N362" i="1"/>
  <c r="N363" i="1"/>
  <c r="N364" i="1"/>
  <c r="N365" i="1"/>
  <c r="N367" i="1"/>
  <c r="N368" i="1"/>
  <c r="N369" i="1"/>
  <c r="N370" i="1"/>
  <c r="N371" i="1"/>
  <c r="N373" i="1"/>
  <c r="N374" i="1"/>
  <c r="N375" i="1"/>
  <c r="N376" i="1"/>
  <c r="N378" i="1"/>
  <c r="N382" i="1" s="1"/>
  <c r="D4" i="1"/>
  <c r="M220" i="1"/>
  <c r="M221" i="1"/>
  <c r="M223" i="1"/>
  <c r="M224" i="1"/>
  <c r="M225" i="1"/>
  <c r="M226" i="1"/>
  <c r="M228" i="1"/>
  <c r="M229" i="1"/>
  <c r="M230" i="1"/>
  <c r="M231" i="1"/>
  <c r="M232" i="1"/>
  <c r="M234" i="1"/>
  <c r="M235" i="1"/>
  <c r="M236" i="1"/>
  <c r="M237" i="1"/>
  <c r="M239" i="1"/>
  <c r="M240" i="1"/>
  <c r="M241" i="1"/>
  <c r="M242" i="1"/>
  <c r="M244" i="1"/>
  <c r="M245" i="1"/>
  <c r="M246" i="1"/>
  <c r="M247" i="1"/>
  <c r="M248" i="1"/>
  <c r="M250" i="1"/>
  <c r="M251" i="1"/>
  <c r="M252" i="1"/>
  <c r="M253" i="1"/>
  <c r="M255" i="1"/>
  <c r="M256" i="1"/>
  <c r="M257" i="1"/>
  <c r="M258" i="1"/>
  <c r="M259" i="1"/>
  <c r="M261" i="1"/>
  <c r="M262" i="1"/>
  <c r="M263" i="1"/>
  <c r="M264" i="1"/>
  <c r="M266" i="1"/>
  <c r="M267" i="1"/>
  <c r="M268" i="1"/>
  <c r="M269" i="1"/>
  <c r="M271" i="1"/>
  <c r="M272" i="1"/>
  <c r="M273" i="1"/>
  <c r="M274" i="1"/>
  <c r="M276" i="1"/>
  <c r="M277" i="1"/>
  <c r="M278" i="1"/>
  <c r="M279" i="1"/>
  <c r="M280" i="1"/>
  <c r="M282" i="1"/>
  <c r="M283" i="1"/>
  <c r="M284" i="1"/>
  <c r="M285" i="1"/>
  <c r="M287" i="1"/>
  <c r="M288" i="1"/>
  <c r="M289" i="1"/>
  <c r="M290" i="1"/>
  <c r="M292" i="1"/>
  <c r="M293" i="1"/>
  <c r="M294" i="1"/>
  <c r="M295" i="1"/>
  <c r="M296" i="1"/>
  <c r="M298" i="1"/>
  <c r="M299" i="1"/>
  <c r="M300" i="1"/>
  <c r="M301" i="1"/>
  <c r="M303" i="1"/>
  <c r="M304" i="1"/>
  <c r="M305" i="1"/>
  <c r="M306" i="1"/>
  <c r="M308" i="1"/>
  <c r="M309" i="1"/>
  <c r="M310" i="1"/>
  <c r="M311" i="1"/>
  <c r="M312" i="1"/>
  <c r="M314" i="1"/>
  <c r="M315" i="1"/>
  <c r="M316" i="1"/>
  <c r="M317" i="1"/>
  <c r="M319" i="1"/>
  <c r="M320" i="1"/>
  <c r="M321" i="1"/>
  <c r="M322" i="1"/>
  <c r="M323" i="1"/>
  <c r="M325" i="1"/>
  <c r="M326" i="1"/>
  <c r="M327" i="1"/>
  <c r="M328" i="1"/>
  <c r="M330" i="1"/>
  <c r="M331" i="1"/>
  <c r="M332" i="1"/>
  <c r="M333" i="1"/>
  <c r="M335" i="1"/>
  <c r="M336" i="1"/>
  <c r="M337" i="1"/>
  <c r="M338" i="1"/>
  <c r="M340" i="1"/>
  <c r="M341" i="1"/>
  <c r="M342" i="1"/>
  <c r="M343" i="1"/>
  <c r="M344" i="1"/>
  <c r="M346" i="1"/>
  <c r="M347" i="1"/>
  <c r="M348" i="1"/>
  <c r="M349" i="1"/>
  <c r="M351" i="1"/>
  <c r="M352" i="1"/>
  <c r="M353" i="1"/>
  <c r="M354" i="1"/>
  <c r="M356" i="1"/>
  <c r="M357" i="1"/>
  <c r="M358" i="1"/>
  <c r="M359" i="1"/>
  <c r="M360" i="1"/>
  <c r="M362" i="1"/>
  <c r="M363" i="1"/>
  <c r="M364" i="1"/>
  <c r="M365" i="1"/>
  <c r="M367" i="1"/>
  <c r="M368" i="1"/>
  <c r="M350" i="1" l="1"/>
  <c r="M318" i="1"/>
  <c r="M355" i="1"/>
  <c r="M291" i="1"/>
  <c r="M260" i="1"/>
  <c r="M254" i="1"/>
  <c r="M233" i="1"/>
  <c r="N377" i="1"/>
  <c r="M361" i="1"/>
  <c r="M324" i="1"/>
  <c r="M286" i="1"/>
  <c r="M227" i="1"/>
  <c r="M366" i="1"/>
  <c r="M345" i="1"/>
  <c r="M339" i="1"/>
  <c r="M334" i="1"/>
  <c r="M329" i="1"/>
  <c r="M313" i="1"/>
  <c r="M307" i="1"/>
  <c r="M302" i="1"/>
  <c r="M281" i="1"/>
  <c r="M275" i="1"/>
  <c r="M270" i="1"/>
  <c r="M265" i="1"/>
  <c r="M249" i="1"/>
  <c r="M243" i="1"/>
  <c r="M238" i="1"/>
  <c r="N372" i="1"/>
  <c r="N366" i="1"/>
  <c r="N345" i="1"/>
  <c r="N339" i="1"/>
  <c r="N334" i="1"/>
  <c r="N329" i="1"/>
  <c r="N313" i="1"/>
  <c r="N307" i="1"/>
  <c r="N302" i="1"/>
  <c r="N281" i="1"/>
  <c r="N275" i="1"/>
  <c r="N270" i="1"/>
  <c r="N265" i="1"/>
  <c r="N249" i="1"/>
  <c r="N243" i="1"/>
  <c r="N238" i="1"/>
  <c r="O350" i="1"/>
  <c r="O372" i="1"/>
  <c r="O366" i="1"/>
  <c r="M297" i="1"/>
  <c r="M222" i="1"/>
  <c r="N361" i="1"/>
  <c r="N355" i="1"/>
  <c r="N350" i="1"/>
  <c r="N324" i="1"/>
  <c r="N318" i="1"/>
  <c r="N297" i="1"/>
  <c r="N291" i="1"/>
  <c r="N286" i="1"/>
  <c r="N260" i="1"/>
  <c r="N254" i="1"/>
  <c r="N233" i="1"/>
  <c r="N227" i="1"/>
  <c r="O377" i="1"/>
  <c r="O361" i="1"/>
  <c r="O355" i="1"/>
  <c r="M369" i="1"/>
  <c r="M370" i="1"/>
  <c r="M371" i="1"/>
  <c r="M373" i="1"/>
  <c r="M374" i="1"/>
  <c r="M375" i="1"/>
  <c r="M376" i="1"/>
  <c r="M378" i="1"/>
  <c r="M379" i="1"/>
  <c r="O517" i="1" l="1"/>
  <c r="M372" i="1"/>
  <c r="M382" i="1"/>
  <c r="M377" i="1"/>
  <c r="K219" i="1"/>
  <c r="D5" i="1"/>
  <c r="D6" i="1"/>
  <c r="D7" i="1"/>
  <c r="D9" i="1"/>
  <c r="K10" i="1"/>
  <c r="D10" i="1" s="1"/>
  <c r="K11" i="1"/>
  <c r="D11" i="1" s="1"/>
  <c r="K12" i="1"/>
  <c r="D12" i="1" s="1"/>
  <c r="K14" i="1"/>
  <c r="D14" i="1" s="1"/>
  <c r="K15" i="1"/>
  <c r="D15" i="1" s="1"/>
  <c r="K16" i="1"/>
  <c r="D16" i="1" s="1"/>
  <c r="K17" i="1"/>
  <c r="D17" i="1" s="1"/>
  <c r="K18" i="1"/>
  <c r="D18" i="1" s="1"/>
  <c r="K20" i="1"/>
  <c r="D20" i="1" s="1"/>
  <c r="K21" i="1"/>
  <c r="D21" i="1" s="1"/>
  <c r="K22" i="1"/>
  <c r="D22" i="1" s="1"/>
  <c r="K23" i="1"/>
  <c r="D23" i="1" s="1"/>
  <c r="K25" i="1"/>
  <c r="D25" i="1" s="1"/>
  <c r="K26" i="1"/>
  <c r="D26" i="1" s="1"/>
  <c r="K27" i="1"/>
  <c r="D27" i="1" s="1"/>
  <c r="K28" i="1"/>
  <c r="D28" i="1" s="1"/>
  <c r="K30" i="1"/>
  <c r="D30" i="1" s="1"/>
  <c r="K31" i="1"/>
  <c r="D31" i="1" s="1"/>
  <c r="K32" i="1"/>
  <c r="D32" i="1" s="1"/>
  <c r="K33" i="1"/>
  <c r="D33" i="1" s="1"/>
  <c r="K34" i="1"/>
  <c r="D34" i="1" s="1"/>
  <c r="K36" i="1"/>
  <c r="D36" i="1" s="1"/>
  <c r="K37" i="1"/>
  <c r="D37" i="1" s="1"/>
  <c r="K38" i="1"/>
  <c r="D38" i="1" s="1"/>
  <c r="K39" i="1"/>
  <c r="D39" i="1" s="1"/>
  <c r="K41" i="1"/>
  <c r="D41" i="1" s="1"/>
  <c r="K42" i="1"/>
  <c r="D42" i="1" s="1"/>
  <c r="K43" i="1"/>
  <c r="D43" i="1" s="1"/>
  <c r="K44" i="1"/>
  <c r="D44" i="1" s="1"/>
  <c r="K45" i="1"/>
  <c r="D45" i="1" s="1"/>
  <c r="K47" i="1"/>
  <c r="D47" i="1" s="1"/>
  <c r="K48" i="1"/>
  <c r="D48" i="1" s="1"/>
  <c r="K49" i="1"/>
  <c r="D49" i="1" s="1"/>
  <c r="K50" i="1"/>
  <c r="D50" i="1" s="1"/>
  <c r="K52" i="1"/>
  <c r="D52" i="1" s="1"/>
  <c r="K53" i="1"/>
  <c r="D53" i="1" s="1"/>
  <c r="K54" i="1"/>
  <c r="D54" i="1" s="1"/>
  <c r="K55" i="1"/>
  <c r="D55" i="1" s="1"/>
  <c r="K57" i="1"/>
  <c r="D57" i="1" s="1"/>
  <c r="K58" i="1"/>
  <c r="D58" i="1" s="1"/>
  <c r="K59" i="1"/>
  <c r="D59" i="1" s="1"/>
  <c r="K60" i="1"/>
  <c r="D60" i="1" s="1"/>
  <c r="K61" i="1"/>
  <c r="D61" i="1" s="1"/>
  <c r="K63" i="1"/>
  <c r="D63" i="1" s="1"/>
  <c r="K64" i="1"/>
  <c r="D64" i="1" s="1"/>
  <c r="K65" i="1"/>
  <c r="D65" i="1" s="1"/>
  <c r="K66" i="1"/>
  <c r="D66" i="1" s="1"/>
  <c r="K68" i="1"/>
  <c r="D68" i="1" s="1"/>
  <c r="K69" i="1"/>
  <c r="D69" i="1" s="1"/>
  <c r="K70" i="1"/>
  <c r="D70" i="1" s="1"/>
  <c r="K71" i="1"/>
  <c r="D71" i="1" s="1"/>
  <c r="K73" i="1"/>
  <c r="D73" i="1" s="1"/>
  <c r="K74" i="1"/>
  <c r="D74" i="1" s="1"/>
  <c r="K75" i="1"/>
  <c r="D75" i="1" s="1"/>
  <c r="K76" i="1"/>
  <c r="D76" i="1" s="1"/>
  <c r="K78" i="1"/>
  <c r="D78" i="1" s="1"/>
  <c r="K79" i="1"/>
  <c r="D79" i="1" s="1"/>
  <c r="K80" i="1"/>
  <c r="D80" i="1" s="1"/>
  <c r="K81" i="1"/>
  <c r="D81" i="1" s="1"/>
  <c r="K82" i="1"/>
  <c r="D82" i="1" s="1"/>
  <c r="K84" i="1"/>
  <c r="D84" i="1" s="1"/>
  <c r="K85" i="1"/>
  <c r="D85" i="1" s="1"/>
  <c r="K86" i="1"/>
  <c r="D86" i="1" s="1"/>
  <c r="K87" i="1"/>
  <c r="D87" i="1" s="1"/>
  <c r="K89" i="1"/>
  <c r="D89" i="1" s="1"/>
  <c r="K90" i="1"/>
  <c r="D90" i="1" s="1"/>
  <c r="K91" i="1"/>
  <c r="D91" i="1" s="1"/>
  <c r="K92" i="1"/>
  <c r="D92" i="1" s="1"/>
  <c r="K93" i="1"/>
  <c r="D93" i="1" s="1"/>
  <c r="K95" i="1"/>
  <c r="D95" i="1" s="1"/>
  <c r="K96" i="1"/>
  <c r="D96" i="1" s="1"/>
  <c r="K97" i="1"/>
  <c r="D97" i="1" s="1"/>
  <c r="K98" i="1"/>
  <c r="D98" i="1" s="1"/>
  <c r="K100" i="1"/>
  <c r="D100" i="1" s="1"/>
  <c r="K101" i="1"/>
  <c r="D101" i="1" s="1"/>
  <c r="K102" i="1"/>
  <c r="D102" i="1" s="1"/>
  <c r="K103" i="1"/>
  <c r="D103" i="1" s="1"/>
  <c r="K105" i="1"/>
  <c r="D105" i="1" s="1"/>
  <c r="K106" i="1"/>
  <c r="D106" i="1" s="1"/>
  <c r="K107" i="1"/>
  <c r="D107" i="1" s="1"/>
  <c r="K108" i="1"/>
  <c r="D108" i="1" s="1"/>
  <c r="K109" i="1"/>
  <c r="D109" i="1" s="1"/>
  <c r="D111" i="1"/>
  <c r="D112" i="1"/>
  <c r="D113" i="1"/>
  <c r="D114" i="1"/>
  <c r="D116" i="1"/>
  <c r="D117" i="1"/>
  <c r="D118" i="1"/>
  <c r="D119" i="1"/>
  <c r="K121" i="1"/>
  <c r="D121" i="1" s="1"/>
  <c r="K122" i="1"/>
  <c r="D122" i="1" s="1"/>
  <c r="K123" i="1"/>
  <c r="D123" i="1" s="1"/>
  <c r="K124" i="1"/>
  <c r="D124" i="1" s="1"/>
  <c r="K125" i="1"/>
  <c r="D125" i="1" s="1"/>
  <c r="K127" i="1"/>
  <c r="D127" i="1" s="1"/>
  <c r="K128" i="1"/>
  <c r="D128" i="1" s="1"/>
  <c r="K129" i="1"/>
  <c r="D129" i="1" s="1"/>
  <c r="K130" i="1"/>
  <c r="D130" i="1" s="1"/>
  <c r="K132" i="1"/>
  <c r="D132" i="1" s="1"/>
  <c r="K133" i="1"/>
  <c r="D133" i="1" s="1"/>
  <c r="K134" i="1"/>
  <c r="D134" i="1" s="1"/>
  <c r="K135" i="1"/>
  <c r="D135" i="1" s="1"/>
  <c r="K136" i="1"/>
  <c r="D136" i="1" s="1"/>
  <c r="K138" i="1"/>
  <c r="D138" i="1" s="1"/>
  <c r="K139" i="1"/>
  <c r="D139" i="1" s="1"/>
  <c r="K140" i="1"/>
  <c r="D140" i="1" s="1"/>
  <c r="K141" i="1"/>
  <c r="D141" i="1" s="1"/>
  <c r="K143" i="1"/>
  <c r="D143" i="1" s="1"/>
  <c r="K144" i="1"/>
  <c r="D144" i="1" s="1"/>
  <c r="K145" i="1"/>
  <c r="D145" i="1" s="1"/>
  <c r="K146" i="1"/>
  <c r="D146" i="1" s="1"/>
  <c r="K148" i="1"/>
  <c r="D148" i="1" s="1"/>
  <c r="K149" i="1"/>
  <c r="D149" i="1" s="1"/>
  <c r="K150" i="1"/>
  <c r="D150" i="1" s="1"/>
  <c r="K151" i="1"/>
  <c r="D151" i="1" s="1"/>
  <c r="K153" i="1"/>
  <c r="D153" i="1" s="1"/>
  <c r="K154" i="1"/>
  <c r="D154" i="1" s="1"/>
  <c r="K155" i="1"/>
  <c r="D155" i="1" s="1"/>
  <c r="K156" i="1"/>
  <c r="D156" i="1" s="1"/>
  <c r="K157" i="1"/>
  <c r="D157" i="1" s="1"/>
  <c r="K159" i="1"/>
  <c r="D159" i="1" s="1"/>
  <c r="K160" i="1"/>
  <c r="D160" i="1" s="1"/>
  <c r="K161" i="1"/>
  <c r="D161" i="1" s="1"/>
  <c r="K162" i="1"/>
  <c r="D162" i="1" s="1"/>
  <c r="K164" i="1"/>
  <c r="D164" i="1" s="1"/>
  <c r="K165" i="1"/>
  <c r="D165" i="1" s="1"/>
  <c r="K166" i="1"/>
  <c r="D166" i="1" s="1"/>
  <c r="K167" i="1"/>
  <c r="D167" i="1" s="1"/>
  <c r="K168" i="1"/>
  <c r="D168" i="1" s="1"/>
  <c r="K170" i="1"/>
  <c r="D170" i="1" s="1"/>
  <c r="K171" i="1"/>
  <c r="D171" i="1" s="1"/>
  <c r="K172" i="1"/>
  <c r="D172" i="1" s="1"/>
  <c r="K173" i="1"/>
  <c r="D173" i="1" s="1"/>
  <c r="K175" i="1"/>
  <c r="D175" i="1" s="1"/>
  <c r="K176" i="1"/>
  <c r="D176" i="1" s="1"/>
  <c r="K177" i="1"/>
  <c r="D177" i="1" s="1"/>
  <c r="K178" i="1"/>
  <c r="D178" i="1" s="1"/>
  <c r="K180" i="1"/>
  <c r="D180" i="1" s="1"/>
  <c r="K181" i="1"/>
  <c r="D181" i="1" s="1"/>
  <c r="K182" i="1"/>
  <c r="D182" i="1" s="1"/>
  <c r="K183" i="1"/>
  <c r="D183" i="1" s="1"/>
  <c r="K184" i="1"/>
  <c r="D184" i="1" s="1"/>
  <c r="K186" i="1"/>
  <c r="D186" i="1" s="1"/>
  <c r="K187" i="1"/>
  <c r="D187" i="1" s="1"/>
  <c r="K188" i="1"/>
  <c r="D188" i="1" s="1"/>
  <c r="K189" i="1"/>
  <c r="D189" i="1" s="1"/>
  <c r="K191" i="1"/>
  <c r="D191" i="1" s="1"/>
  <c r="K192" i="1"/>
  <c r="D192" i="1" s="1"/>
  <c r="K193" i="1"/>
  <c r="D193" i="1" s="1"/>
  <c r="K194" i="1"/>
  <c r="D194" i="1" s="1"/>
  <c r="K196" i="1"/>
  <c r="D196" i="1" s="1"/>
  <c r="K197" i="1"/>
  <c r="K198" i="1"/>
  <c r="K199" i="1"/>
  <c r="K200" i="1"/>
  <c r="K202" i="1"/>
  <c r="D202" i="1" s="1"/>
  <c r="K203" i="1"/>
  <c r="K204" i="1"/>
  <c r="K205" i="1"/>
  <c r="K207" i="1"/>
  <c r="D207" i="1" s="1"/>
  <c r="K208" i="1"/>
  <c r="K209" i="1"/>
  <c r="K210" i="1"/>
  <c r="K212" i="1"/>
  <c r="D212" i="1" s="1"/>
  <c r="K213" i="1"/>
  <c r="K214" i="1"/>
  <c r="K215" i="1"/>
  <c r="K216" i="1"/>
  <c r="K218" i="1"/>
  <c r="D195" i="1" l="1"/>
  <c r="D39" i="2" s="1"/>
  <c r="D190" i="1"/>
  <c r="D38" i="2" s="1"/>
  <c r="D185" i="1"/>
  <c r="D37" i="2" s="1"/>
  <c r="D179" i="1"/>
  <c r="D36" i="2" s="1"/>
  <c r="D174" i="1"/>
  <c r="D35" i="2" s="1"/>
  <c r="D169" i="1"/>
  <c r="D34" i="2" s="1"/>
  <c r="D163" i="1"/>
  <c r="D33" i="2" s="1"/>
  <c r="D158" i="1"/>
  <c r="D32" i="2" s="1"/>
  <c r="D152" i="1"/>
  <c r="D31" i="2" s="1"/>
  <c r="D147" i="1"/>
  <c r="D30" i="2" s="1"/>
  <c r="D142" i="1"/>
  <c r="D29" i="2" s="1"/>
  <c r="D137" i="1"/>
  <c r="D28" i="2" s="1"/>
  <c r="D131" i="1"/>
  <c r="D27" i="2" s="1"/>
  <c r="D126" i="1"/>
  <c r="D26" i="2" s="1"/>
  <c r="D115" i="1"/>
  <c r="D24" i="2" s="1"/>
  <c r="D110" i="1"/>
  <c r="D23" i="2" s="1"/>
  <c r="D104" i="1"/>
  <c r="D22" i="2" s="1"/>
  <c r="D99" i="1"/>
  <c r="D21" i="2" s="1"/>
  <c r="D94" i="1"/>
  <c r="D20" i="2" s="1"/>
  <c r="D88" i="1"/>
  <c r="D19" i="2" s="1"/>
  <c r="D83" i="1"/>
  <c r="D18" i="2" s="1"/>
  <c r="D120" i="1"/>
  <c r="D25" i="2" s="1"/>
  <c r="D77" i="1"/>
  <c r="D17" i="2" s="1"/>
  <c r="D40" i="1"/>
  <c r="D10" i="2" s="1"/>
  <c r="D56" i="1"/>
  <c r="D13" i="2" s="1"/>
  <c r="D35" i="1"/>
  <c r="D9" i="2" s="1"/>
  <c r="D46" i="1"/>
  <c r="D11" i="2" s="1"/>
  <c r="D51" i="1"/>
  <c r="D12" i="2" s="1"/>
  <c r="D62" i="1"/>
  <c r="D14" i="2" s="1"/>
  <c r="D67" i="1"/>
  <c r="D15" i="2" s="1"/>
  <c r="D72" i="1"/>
  <c r="D16" i="2" s="1"/>
  <c r="F199" i="1"/>
  <c r="D199" i="1"/>
  <c r="F197" i="1"/>
  <c r="D197" i="1"/>
  <c r="F200" i="1"/>
  <c r="D200" i="1"/>
  <c r="F198" i="1"/>
  <c r="D198" i="1"/>
  <c r="N204" i="1"/>
  <c r="D204" i="1"/>
  <c r="N205" i="1"/>
  <c r="D205" i="1"/>
  <c r="F203" i="1"/>
  <c r="D203" i="1"/>
  <c r="N210" i="1"/>
  <c r="D210" i="1"/>
  <c r="N208" i="1"/>
  <c r="D208" i="1"/>
  <c r="D211" i="1" s="1"/>
  <c r="D42" i="2" s="1"/>
  <c r="N209" i="1"/>
  <c r="D209" i="1"/>
  <c r="N216" i="1"/>
  <c r="D216" i="1"/>
  <c r="N214" i="1"/>
  <c r="D214" i="1"/>
  <c r="N215" i="1"/>
  <c r="D215" i="1"/>
  <c r="N213" i="1"/>
  <c r="D213" i="1"/>
  <c r="D217" i="1" s="1"/>
  <c r="D43" i="2" s="1"/>
  <c r="K222" i="1"/>
  <c r="D218" i="1"/>
  <c r="N219" i="1"/>
  <c r="D219" i="1"/>
  <c r="D29" i="1"/>
  <c r="D8" i="2" s="1"/>
  <c r="D24" i="1"/>
  <c r="D7" i="2" s="1"/>
  <c r="D8" i="1"/>
  <c r="D4" i="2" s="1"/>
  <c r="D19" i="1"/>
  <c r="D6" i="2" s="1"/>
  <c r="D13" i="1"/>
  <c r="D5" i="2" s="1"/>
  <c r="M517" i="1"/>
  <c r="K201" i="1"/>
  <c r="K195" i="1"/>
  <c r="K190" i="1"/>
  <c r="K169" i="1"/>
  <c r="K163" i="1"/>
  <c r="K137" i="1"/>
  <c r="K131" i="1"/>
  <c r="K110" i="1"/>
  <c r="K104" i="1"/>
  <c r="K99" i="1"/>
  <c r="K83" i="1"/>
  <c r="K77" i="1"/>
  <c r="K72" i="1"/>
  <c r="K67" i="1"/>
  <c r="K46" i="1"/>
  <c r="K40" i="1"/>
  <c r="K19" i="1"/>
  <c r="K13" i="1"/>
  <c r="K217" i="1"/>
  <c r="K211" i="1"/>
  <c r="N206" i="1"/>
  <c r="K206" i="1"/>
  <c r="K185" i="1"/>
  <c r="K179" i="1"/>
  <c r="K174" i="1"/>
  <c r="K158" i="1"/>
  <c r="K152" i="1"/>
  <c r="K147" i="1"/>
  <c r="K142" i="1"/>
  <c r="K126" i="1"/>
  <c r="K120" i="1"/>
  <c r="K115" i="1"/>
  <c r="K94" i="1"/>
  <c r="K88" i="1"/>
  <c r="K62" i="1"/>
  <c r="K56" i="1"/>
  <c r="K51" i="1"/>
  <c r="K35" i="1"/>
  <c r="K29" i="1"/>
  <c r="K24" i="1"/>
  <c r="K8" i="1"/>
  <c r="N218" i="1"/>
  <c r="F196" i="1"/>
  <c r="N212" i="1"/>
  <c r="N207" i="1"/>
  <c r="N211" i="1" s="1"/>
  <c r="F202" i="1"/>
  <c r="K5" i="2"/>
  <c r="R5" i="2" s="1"/>
  <c r="K6" i="2"/>
  <c r="R6" i="2" s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" i="2"/>
  <c r="R4" i="2" s="1"/>
  <c r="D201" i="1" l="1"/>
  <c r="D40" i="2" s="1"/>
  <c r="D206" i="1"/>
  <c r="D41" i="2" s="1"/>
  <c r="R42" i="2"/>
  <c r="C42" i="2"/>
  <c r="M42" i="2"/>
  <c r="R40" i="2"/>
  <c r="C40" i="2"/>
  <c r="M40" i="2"/>
  <c r="R38" i="2"/>
  <c r="C38" i="2"/>
  <c r="M38" i="2"/>
  <c r="R36" i="2"/>
  <c r="C36" i="2"/>
  <c r="M36" i="2"/>
  <c r="R34" i="2"/>
  <c r="C34" i="2"/>
  <c r="M34" i="2"/>
  <c r="R32" i="2"/>
  <c r="C32" i="2"/>
  <c r="M32" i="2"/>
  <c r="R30" i="2"/>
  <c r="C30" i="2"/>
  <c r="M30" i="2"/>
  <c r="R28" i="2"/>
  <c r="C28" i="2"/>
  <c r="M28" i="2"/>
  <c r="R26" i="2"/>
  <c r="C26" i="2"/>
  <c r="M26" i="2"/>
  <c r="R24" i="2"/>
  <c r="C24" i="2"/>
  <c r="M24" i="2"/>
  <c r="R22" i="2"/>
  <c r="C22" i="2"/>
  <c r="M22" i="2"/>
  <c r="R20" i="2"/>
  <c r="C20" i="2"/>
  <c r="M20" i="2"/>
  <c r="R18" i="2"/>
  <c r="C18" i="2"/>
  <c r="M18" i="2"/>
  <c r="R16" i="2"/>
  <c r="C16" i="2"/>
  <c r="M16" i="2"/>
  <c r="R14" i="2"/>
  <c r="M14" i="2"/>
  <c r="R12" i="2"/>
  <c r="M12" i="2"/>
  <c r="R10" i="2"/>
  <c r="M10" i="2"/>
  <c r="R8" i="2"/>
  <c r="M8" i="2"/>
  <c r="R43" i="2"/>
  <c r="C43" i="2"/>
  <c r="M43" i="2"/>
  <c r="R41" i="2"/>
  <c r="C41" i="2"/>
  <c r="M41" i="2"/>
  <c r="R39" i="2"/>
  <c r="C39" i="2"/>
  <c r="M39" i="2"/>
  <c r="R37" i="2"/>
  <c r="C37" i="2"/>
  <c r="M37" i="2"/>
  <c r="R35" i="2"/>
  <c r="C35" i="2"/>
  <c r="M35" i="2"/>
  <c r="R33" i="2"/>
  <c r="C33" i="2"/>
  <c r="M33" i="2"/>
  <c r="R31" i="2"/>
  <c r="C31" i="2"/>
  <c r="M31" i="2"/>
  <c r="R29" i="2"/>
  <c r="C29" i="2"/>
  <c r="M29" i="2"/>
  <c r="R27" i="2"/>
  <c r="C27" i="2"/>
  <c r="M27" i="2"/>
  <c r="R25" i="2"/>
  <c r="C25" i="2"/>
  <c r="M25" i="2"/>
  <c r="R23" i="2"/>
  <c r="C23" i="2"/>
  <c r="M23" i="2"/>
  <c r="R21" i="2"/>
  <c r="C21" i="2"/>
  <c r="M21" i="2"/>
  <c r="R19" i="2"/>
  <c r="C19" i="2"/>
  <c r="M19" i="2"/>
  <c r="R17" i="2"/>
  <c r="C17" i="2"/>
  <c r="M17" i="2"/>
  <c r="R15" i="2"/>
  <c r="M15" i="2"/>
  <c r="R13" i="2"/>
  <c r="M13" i="2"/>
  <c r="R11" i="2"/>
  <c r="M11" i="2"/>
  <c r="R9" i="2"/>
  <c r="M9" i="2"/>
  <c r="R7" i="2"/>
  <c r="M7" i="2"/>
  <c r="D222" i="1"/>
  <c r="D44" i="2" s="1"/>
  <c r="M44" i="2" s="1"/>
  <c r="N222" i="1"/>
  <c r="D517" i="1"/>
  <c r="F206" i="1"/>
  <c r="N217" i="1"/>
  <c r="K517" i="1"/>
  <c r="N517" i="1"/>
  <c r="F201" i="1"/>
  <c r="F517" i="1" s="1"/>
</calcChain>
</file>

<file path=xl/sharedStrings.xml><?xml version="1.0" encoding="utf-8"?>
<sst xmlns="http://schemas.openxmlformats.org/spreadsheetml/2006/main" count="313" uniqueCount="227">
  <si>
    <t>Mes</t>
  </si>
  <si>
    <t>Semana</t>
  </si>
  <si>
    <t>US$/Kg. al gancho</t>
  </si>
  <si>
    <t>Ene 2010</t>
  </si>
  <si>
    <t>Feb 2010</t>
  </si>
  <si>
    <t xml:space="preserve"> </t>
  </si>
  <si>
    <t>Promedio general</t>
  </si>
  <si>
    <t>Gs/Kg. al gancho</t>
  </si>
  <si>
    <t xml:space="preserve"> mar/10</t>
  </si>
  <si>
    <t>may/10</t>
  </si>
  <si>
    <t>oct/10</t>
  </si>
  <si>
    <t>dic/10</t>
  </si>
  <si>
    <t>ene/11</t>
  </si>
  <si>
    <t>feb/11</t>
  </si>
  <si>
    <t xml:space="preserve"> mar/11</t>
  </si>
  <si>
    <t>may/11</t>
  </si>
  <si>
    <t>oct/11</t>
  </si>
  <si>
    <t>dic/11</t>
  </si>
  <si>
    <t>ene/12</t>
  </si>
  <si>
    <t>feb/12</t>
  </si>
  <si>
    <t>may/12</t>
  </si>
  <si>
    <t>oct/12</t>
  </si>
  <si>
    <t>dic/12</t>
  </si>
  <si>
    <t>ene/13</t>
  </si>
  <si>
    <t>feb/13</t>
  </si>
  <si>
    <t>may/13</t>
  </si>
  <si>
    <t>Prom de cambio del mes</t>
  </si>
  <si>
    <t>Cambio prom del mes</t>
  </si>
  <si>
    <t>30/10/20130</t>
  </si>
  <si>
    <t>Gs/Kg. Al gancho</t>
  </si>
  <si>
    <t>Promedio ene-10</t>
  </si>
  <si>
    <t>Promedio feb-10</t>
  </si>
  <si>
    <t>Promedio mar-10</t>
  </si>
  <si>
    <t>Promedio abr-10</t>
  </si>
  <si>
    <t>Promedio may-10</t>
  </si>
  <si>
    <t>Promedio jun-10</t>
  </si>
  <si>
    <t>Promedio jul-10</t>
  </si>
  <si>
    <t>Promedio ago-10</t>
  </si>
  <si>
    <t>Promedio sep-10</t>
  </si>
  <si>
    <t>Promedio oct-10</t>
  </si>
  <si>
    <t>Promedio nov-10</t>
  </si>
  <si>
    <t>Promedio dic-10</t>
  </si>
  <si>
    <t>Promedio ene-11</t>
  </si>
  <si>
    <t>Promedio feb-11</t>
  </si>
  <si>
    <t>Promedio mar-11</t>
  </si>
  <si>
    <t>Promedio abr-11</t>
  </si>
  <si>
    <t>Promedio may-11</t>
  </si>
  <si>
    <t>Promedio jun-11</t>
  </si>
  <si>
    <t>Promedio jul-11</t>
  </si>
  <si>
    <t>Promedio ago-11</t>
  </si>
  <si>
    <t>Promedio sep-11</t>
  </si>
  <si>
    <t>Promedio oct-11</t>
  </si>
  <si>
    <t>Promedio nov-11</t>
  </si>
  <si>
    <t>Promedio dic-11</t>
  </si>
  <si>
    <t>Promedio ene-12</t>
  </si>
  <si>
    <t>Promedio feb-12</t>
  </si>
  <si>
    <t>Promedio mar-12</t>
  </si>
  <si>
    <t>Promedio abr-12</t>
  </si>
  <si>
    <t>Promedio may-12</t>
  </si>
  <si>
    <t>Promedio jun-12</t>
  </si>
  <si>
    <t>Promedio jul-12</t>
  </si>
  <si>
    <t>Promedio ago-12</t>
  </si>
  <si>
    <t>Promedio sep-12</t>
  </si>
  <si>
    <t>Promedio oct-12</t>
  </si>
  <si>
    <t>Promedio nov-12</t>
  </si>
  <si>
    <t>Promedio dic-12</t>
  </si>
  <si>
    <t>Promedio ene-13</t>
  </si>
  <si>
    <t>Promedio feb-13</t>
  </si>
  <si>
    <t>Promedio mar-13</t>
  </si>
  <si>
    <t>Promedio abr-13</t>
  </si>
  <si>
    <t>Promedio may-13</t>
  </si>
  <si>
    <t>Promedio jun-13</t>
  </si>
  <si>
    <t>Promedio jul-13</t>
  </si>
  <si>
    <t>Promedio ago-13</t>
  </si>
  <si>
    <t>Promedio sep-13</t>
  </si>
  <si>
    <t>Promedio oct-13</t>
  </si>
  <si>
    <t>Promedio nov-13</t>
  </si>
  <si>
    <t>Promedio dic-13</t>
  </si>
  <si>
    <t>Promedio ene-14</t>
  </si>
  <si>
    <t>Promedio feb-14</t>
  </si>
  <si>
    <t>Promedio mar-14</t>
  </si>
  <si>
    <t>Promedio abr-14</t>
  </si>
  <si>
    <t>Promedio may-14</t>
  </si>
  <si>
    <t>Promedio jun-14</t>
  </si>
  <si>
    <t>Promedio jul-14</t>
  </si>
  <si>
    <t>Promedio ago-14</t>
  </si>
  <si>
    <t>Promedio sep-14</t>
  </si>
  <si>
    <t>Promedio oct-14</t>
  </si>
  <si>
    <t>Promedio nov-14</t>
  </si>
  <si>
    <t xml:space="preserve"> dic-13</t>
  </si>
  <si>
    <t xml:space="preserve"> ene-14</t>
  </si>
  <si>
    <t xml:space="preserve"> feb-14</t>
  </si>
  <si>
    <t xml:space="preserve"> mar-14</t>
  </si>
  <si>
    <t xml:space="preserve"> abr-14</t>
  </si>
  <si>
    <t xml:space="preserve"> may-14</t>
  </si>
  <si>
    <t xml:space="preserve"> jun-14</t>
  </si>
  <si>
    <t xml:space="preserve"> jul-14</t>
  </si>
  <si>
    <t xml:space="preserve"> ago-14</t>
  </si>
  <si>
    <t xml:space="preserve"> sep-14</t>
  </si>
  <si>
    <t xml:space="preserve"> oct-14</t>
  </si>
  <si>
    <t xml:space="preserve"> nov-14</t>
  </si>
  <si>
    <t xml:space="preserve"> jun-13</t>
  </si>
  <si>
    <t xml:space="preserve"> jul-13</t>
  </si>
  <si>
    <t xml:space="preserve"> ago-13</t>
  </si>
  <si>
    <t xml:space="preserve"> sep-13</t>
  </si>
  <si>
    <t xml:space="preserve"> oct-13</t>
  </si>
  <si>
    <t xml:space="preserve"> nov-13</t>
  </si>
  <si>
    <t>Promedio dic-14</t>
  </si>
  <si>
    <t>Promedio ene-15</t>
  </si>
  <si>
    <t>Promedio feb-15</t>
  </si>
  <si>
    <t>Promedio mar-15</t>
  </si>
  <si>
    <t>Promedio abr-15</t>
  </si>
  <si>
    <t>Promedio may-15</t>
  </si>
  <si>
    <t>Promedio jun-15</t>
  </si>
  <si>
    <t>Promedio jul-15</t>
  </si>
  <si>
    <t>Promedio ago-15</t>
  </si>
  <si>
    <t>Promedio sep-15</t>
  </si>
  <si>
    <t>US$/Kg. al gancho Chile</t>
  </si>
  <si>
    <t>US$/Kg. al gancho UE</t>
  </si>
  <si>
    <t>Gs/Kg. Al gancho Chile</t>
  </si>
  <si>
    <t>Gs/Kg. Al gancho UE</t>
  </si>
  <si>
    <t>Promedio oct-15</t>
  </si>
  <si>
    <t>Promedio nov-15</t>
  </si>
  <si>
    <t>US$/Ton carne</t>
  </si>
  <si>
    <t xml:space="preserve">US$/kg carne </t>
  </si>
  <si>
    <t>Gs / kg de exp Carne.</t>
  </si>
  <si>
    <t>US$/Ton carne Chile</t>
  </si>
  <si>
    <t xml:space="preserve">US$/kg carne Chile </t>
  </si>
  <si>
    <t>Fuente: Elaboración propia CICPCB con datos del BCP</t>
  </si>
  <si>
    <t>Promedio dic-15</t>
  </si>
  <si>
    <t>Promedio ene-16</t>
  </si>
  <si>
    <t>Promedio feb-16</t>
  </si>
  <si>
    <t>Promedio mar-16</t>
  </si>
  <si>
    <t>Promedio abr-16</t>
  </si>
  <si>
    <t>Promedio may-16</t>
  </si>
  <si>
    <t>Promedio jun-16</t>
  </si>
  <si>
    <t>Promedio jul-16</t>
  </si>
  <si>
    <t>Promedio ago-16</t>
  </si>
  <si>
    <t>Promedio sep-16</t>
  </si>
  <si>
    <t>Promedio oct-16</t>
  </si>
  <si>
    <t>Promedio nov-16</t>
  </si>
  <si>
    <t>Promedio dic-16</t>
  </si>
  <si>
    <t>Promedio ene-17</t>
  </si>
  <si>
    <t>Argentina US$/Kg. al gancho</t>
  </si>
  <si>
    <t>Brasil US$/Kg. al gancho</t>
  </si>
  <si>
    <t>Uruguay US$/Kg. al gancho</t>
  </si>
  <si>
    <t>Promedio feb-17</t>
  </si>
  <si>
    <t>Promedio mar-17</t>
  </si>
  <si>
    <t>Promedio abr-17</t>
  </si>
  <si>
    <t>Prices</t>
  </si>
  <si>
    <t>Year</t>
  </si>
  <si>
    <t>US$/Ton carne UE</t>
  </si>
  <si>
    <t>US$/kg carne  UE</t>
  </si>
  <si>
    <t>Promedio may-17</t>
  </si>
  <si>
    <t>Promedio jun-17</t>
  </si>
  <si>
    <t>Promedio jul-17</t>
  </si>
  <si>
    <t>Promedio ago-17</t>
  </si>
  <si>
    <t>Promedio sep-17</t>
  </si>
  <si>
    <t>Promedio oct-17</t>
  </si>
  <si>
    <t>Promedio nov-17</t>
  </si>
  <si>
    <t>Promedio dic-17</t>
  </si>
  <si>
    <t>Precios al gancho en US$</t>
  </si>
  <si>
    <t>Promedio ene-18</t>
  </si>
  <si>
    <t>Promedio feb-18</t>
  </si>
  <si>
    <t>Promedio mar-18</t>
  </si>
  <si>
    <t>Promedio abr-18</t>
  </si>
  <si>
    <t>Promedio may-18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</si>
  <si>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</si>
  <si>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</si>
  <si>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</si>
  <si>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</si>
  <si>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</si>
  <si>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</si>
  <si>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</si>
  <si>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</si>
  <si>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</si>
  <si>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</si>
  <si>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</si>
  <si>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</si>
  <si>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Promedio jun-18</t>
  </si>
  <si>
    <t>Promedio jul-18</t>
  </si>
  <si>
    <t>Promedio ago-18</t>
  </si>
  <si>
    <t>Promedio sep-18</t>
  </si>
  <si>
    <t>Promedio oct-18</t>
  </si>
  <si>
    <t>Promedio nov-18</t>
  </si>
  <si>
    <t>Promedio dic-18</t>
  </si>
  <si>
    <t>Promedio ene-19</t>
  </si>
  <si>
    <t>Promedio feb-19</t>
  </si>
  <si>
    <t>Promedio mar-19</t>
  </si>
  <si>
    <t>Promedio abr-19</t>
  </si>
  <si>
    <t>Promedio may-19</t>
  </si>
  <si>
    <t>Promedio jun-19</t>
  </si>
  <si>
    <t>Promedio jul-19</t>
  </si>
  <si>
    <t>Promedio ago-19</t>
  </si>
  <si>
    <t>Promedio sep-19</t>
  </si>
  <si>
    <t>Promedio oct-19</t>
  </si>
  <si>
    <t>Promedio nov-19</t>
  </si>
  <si>
    <t>Promedio dic-19</t>
  </si>
  <si>
    <t>US$ Kg/ Feria</t>
  </si>
  <si>
    <t>Gs Kg/ Feria</t>
  </si>
  <si>
    <t>US$/Ton carne Rusia</t>
  </si>
  <si>
    <t>US$/kg carne Rusia</t>
  </si>
  <si>
    <t>Precios al gancho en Gs</t>
  </si>
  <si>
    <t>Gs Kg/ Desm mach</t>
  </si>
  <si>
    <t>US$ Kg/ Desm Mach</t>
  </si>
  <si>
    <t>2,,36</t>
  </si>
  <si>
    <t>*Precios de Paraguay, precios al gancho de lista OM</t>
  </si>
  <si>
    <t>*US$/Kg. al gancho</t>
  </si>
  <si>
    <t>**Argentina US$/Kg. al gancho</t>
  </si>
  <si>
    <t>**Uruguay US$/Kg. al gancho</t>
  </si>
  <si>
    <t>***Brasil US$/Kg. al gancho</t>
  </si>
  <si>
    <t>**Precios de Argentina y Uruguay, precio más alto que recibe el productor</t>
  </si>
  <si>
    <t>*** Precios promedios del país en Brasil</t>
  </si>
  <si>
    <t>Precios al gancho</t>
  </si>
  <si>
    <t>Promedio ene-20</t>
  </si>
  <si>
    <t>Promedio feb-20</t>
  </si>
  <si>
    <t>Promedio mar-20</t>
  </si>
  <si>
    <t>Promedio abr-20</t>
  </si>
  <si>
    <t>Promedio may-20</t>
  </si>
  <si>
    <t>Promedio jun-20</t>
  </si>
  <si>
    <t>Promedio jul-20</t>
  </si>
  <si>
    <t>Promedio ago-20</t>
  </si>
  <si>
    <t>Promedio sep-20</t>
  </si>
  <si>
    <t>Promedio oct-20</t>
  </si>
  <si>
    <t>Promedio nov-20</t>
  </si>
  <si>
    <t>Promedio dic-20</t>
  </si>
  <si>
    <t xml:space="preserve">Paraguay US$/Kg. al gancho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</si>
</sst>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C0A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Bodoni MT Black"/>
      <family val="1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vertical="center"/>
    </xf>
    <xf numFmtId="17" fontId="0" fillId="0" borderId="0" xfId="0" applyNumberFormat="1"/>
    <xf numFmtId="0" fontId="0" fillId="0" borderId="0" xfId="0"/>
    <xf numFmtId="17" fontId="2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17" fontId="2" fillId="0" borderId="4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14" fontId="0" fillId="0" borderId="0" xfId="0" applyNumberFormat="1"/>
    <xf numFmtId="14" fontId="4" fillId="0" borderId="0" xfId="0" applyNumberFormat="1" applyFont="1" applyFill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2" xfId="0" applyBorder="1"/>
    <xf numFmtId="3" fontId="4" fillId="2" borderId="6" xfId="0" applyNumberFormat="1" applyFont="1" applyFill="1" applyBorder="1" applyAlignment="1">
      <alignment horizontal="center" vertical="center"/>
    </xf>
    <xf numFmtId="0" fontId="0" fillId="0" borderId="6" xfId="0" applyBorder="1"/>
    <xf numFmtId="3" fontId="4" fillId="0" borderId="4" xfId="0" applyNumberFormat="1" applyFont="1" applyFill="1" applyBorder="1" applyAlignment="1">
      <alignment horizontal="center"/>
    </xf>
    <xf numFmtId="0" fontId="2" fillId="0" borderId="0" xfId="0" applyNumberFormat="1" applyFont="1"/>
    <xf numFmtId="0" fontId="0" fillId="2" borderId="0" xfId="0" applyFill="1"/>
    <xf numFmtId="0" fontId="7" fillId="2" borderId="0" xfId="0" applyFont="1" applyFill="1"/>
    <xf numFmtId="2" fontId="8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/>
    </xf>
    <xf numFmtId="0" fontId="8" fillId="2" borderId="0" xfId="0" applyFont="1" applyFill="1"/>
    <xf numFmtId="165" fontId="8" fillId="2" borderId="4" xfId="5" applyNumberFormat="1" applyFont="1" applyFill="1" applyBorder="1" applyAlignment="1">
      <alignment horizontal="center" vertical="center"/>
    </xf>
    <xf numFmtId="165" fontId="8" fillId="2" borderId="4" xfId="5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0" borderId="3" xfId="0" applyBorder="1"/>
    <xf numFmtId="2" fontId="4" fillId="0" borderId="0" xfId="0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7" fillId="2" borderId="4" xfId="0" applyFont="1" applyFill="1" applyBorder="1"/>
    <xf numFmtId="0" fontId="7" fillId="2" borderId="13" xfId="0" applyFont="1" applyFill="1" applyBorder="1"/>
    <xf numFmtId="165" fontId="8" fillId="2" borderId="12" xfId="5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3" fontId="0" fillId="0" borderId="0" xfId="0" applyNumberFormat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2" fontId="0" fillId="2" borderId="0" xfId="0" applyNumberFormat="1" applyFill="1"/>
    <xf numFmtId="0" fontId="10" fillId="2" borderId="14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9" fontId="0" fillId="0" borderId="0" xfId="6" applyFont="1"/>
    <xf numFmtId="1" fontId="4" fillId="0" borderId="3" xfId="0" applyNumberFormat="1" applyFont="1" applyFill="1" applyBorder="1" applyAlignment="1">
      <alignment horizontal="center" vertical="center"/>
    </xf>
    <xf numFmtId="164" fontId="4" fillId="0" borderId="4" xfId="5" applyNumberFormat="1" applyFont="1" applyFill="1" applyBorder="1" applyAlignment="1">
      <alignment horizontal="center" vertical="center"/>
    </xf>
    <xf numFmtId="164" fontId="4" fillId="0" borderId="3" xfId="5" applyNumberFormat="1" applyFont="1" applyFill="1" applyBorder="1" applyAlignment="1">
      <alignment horizontal="center" vertical="center"/>
    </xf>
    <xf numFmtId="17" fontId="0" fillId="4" borderId="0" xfId="0" applyNumberFormat="1" applyFill="1"/>
    <xf numFmtId="14" fontId="0" fillId="4" borderId="0" xfId="0" applyNumberFormat="1" applyFill="1"/>
    <xf numFmtId="2" fontId="4" fillId="4" borderId="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2" fontId="0" fillId="0" borderId="0" xfId="0" applyNumberFormat="1"/>
    <xf numFmtId="166" fontId="2" fillId="0" borderId="4" xfId="0" applyNumberFormat="1" applyFont="1" applyFill="1" applyBorder="1" applyAlignment="1">
      <alignment horizontal="left" vertical="center"/>
    </xf>
    <xf numFmtId="9" fontId="0" fillId="2" borderId="0" xfId="6" applyFont="1" applyFill="1"/>
    <xf numFmtId="17" fontId="2" fillId="0" borderId="0" xfId="0" applyNumberFormat="1" applyFont="1" applyFill="1" applyBorder="1" applyAlignment="1">
      <alignment horizontal="left" vertical="center"/>
    </xf>
    <xf numFmtId="164" fontId="4" fillId="0" borderId="0" xfId="5" applyNumberFormat="1" applyFont="1" applyFill="1" applyBorder="1" applyAlignment="1">
      <alignment horizontal="center" vertical="center"/>
    </xf>
  </cellXfs>
  <cellStyles count="7">
    <cellStyle name="Millares" xfId="5" builtinId="3"/>
    <cellStyle name="Millares 2" xfId="1"/>
    <cellStyle name="Normal" xfId="0" builtinId="0"/>
    <cellStyle name="Normal 10" xfId="2"/>
    <cellStyle name="Normal 31 2" xfId="3"/>
    <cellStyle name="Normal 43" xfId="4"/>
    <cellStyle name="Porcentaje" xfId="6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/>
              <a:t>Precios desde julio de 2017. Tendencia lineal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 mensual Gs y US$'!$AB$3</c:f>
              <c:strCache>
                <c:ptCount val="1"/>
                <c:pt idx="0">
                  <c:v>US$/Kg. al gancho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'Prom mensual Gs y US$'!$AA$4:$AA$33</c:f>
              <c:numCache>
                <c:formatCode>[$-C0A]mmm\-yy;@</c:formatCode>
                <c:ptCount val="30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</c:numCache>
            </c:numRef>
          </c:cat>
          <c:val>
            <c:numRef>
              <c:f>'Prom mensual Gs y US$'!$AB$4:$AB$33</c:f>
              <c:numCache>
                <c:formatCode>0.00</c:formatCode>
                <c:ptCount val="30"/>
                <c:pt idx="0">
                  <c:v>2.9874999999999998</c:v>
                </c:pt>
                <c:pt idx="1">
                  <c:v>3.0759999999999996</c:v>
                </c:pt>
                <c:pt idx="2">
                  <c:v>3.0725000000000002</c:v>
                </c:pt>
                <c:pt idx="3">
                  <c:v>3.2349999999999999</c:v>
                </c:pt>
                <c:pt idx="4">
                  <c:v>3.2</c:v>
                </c:pt>
                <c:pt idx="5">
                  <c:v>3.1624999999999996</c:v>
                </c:pt>
                <c:pt idx="6">
                  <c:v>3.3299999999999996</c:v>
                </c:pt>
                <c:pt idx="7">
                  <c:v>3.37</c:v>
                </c:pt>
                <c:pt idx="8">
                  <c:v>3.2125000000000004</c:v>
                </c:pt>
                <c:pt idx="9">
                  <c:v>3.3049999999999997</c:v>
                </c:pt>
                <c:pt idx="10">
                  <c:v>2.99</c:v>
                </c:pt>
                <c:pt idx="11">
                  <c:v>2.9625000000000004</c:v>
                </c:pt>
                <c:pt idx="12">
                  <c:v>3.05</c:v>
                </c:pt>
                <c:pt idx="13">
                  <c:v>3.1100000000000003</c:v>
                </c:pt>
                <c:pt idx="14">
                  <c:v>3.0250000000000004</c:v>
                </c:pt>
                <c:pt idx="15">
                  <c:v>3</c:v>
                </c:pt>
                <c:pt idx="16">
                  <c:v>3.1500000000000004</c:v>
                </c:pt>
                <c:pt idx="17">
                  <c:v>3</c:v>
                </c:pt>
                <c:pt idx="18">
                  <c:v>2.91</c:v>
                </c:pt>
                <c:pt idx="19">
                  <c:v>2.8</c:v>
                </c:pt>
                <c:pt idx="20">
                  <c:v>2.7125000000000004</c:v>
                </c:pt>
                <c:pt idx="21">
                  <c:v>2.7</c:v>
                </c:pt>
                <c:pt idx="22">
                  <c:v>2.72</c:v>
                </c:pt>
                <c:pt idx="23">
                  <c:v>2.6875000000000004</c:v>
                </c:pt>
                <c:pt idx="24">
                  <c:v>2.6</c:v>
                </c:pt>
                <c:pt idx="25">
                  <c:v>2.6</c:v>
                </c:pt>
                <c:pt idx="26">
                  <c:v>2.6124999999999998</c:v>
                </c:pt>
                <c:pt idx="27">
                  <c:v>2.65</c:v>
                </c:pt>
                <c:pt idx="28">
                  <c:v>2.7499999999999996</c:v>
                </c:pt>
                <c:pt idx="29">
                  <c:v>2.875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F9-4D1D-A7C5-15118DFA47AC}"/>
            </c:ext>
          </c:extLst>
        </c:ser>
        <c:ser>
          <c:idx val="1"/>
          <c:order val="1"/>
          <c:tx>
            <c:strRef>
              <c:f>'Prom mensual Gs y US$'!$AC$3</c:f>
              <c:strCache>
                <c:ptCount val="1"/>
                <c:pt idx="0">
                  <c:v>US$/Kg. al gancho Chile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'Prom mensual Gs y US$'!$AA$4:$AA$33</c:f>
              <c:numCache>
                <c:formatCode>[$-C0A]mmm\-yy;@</c:formatCode>
                <c:ptCount val="30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</c:numCache>
            </c:numRef>
          </c:cat>
          <c:val>
            <c:numRef>
              <c:f>'Prom mensual Gs y US$'!$AC$4:$AC$33</c:f>
              <c:numCache>
                <c:formatCode>0.00</c:formatCode>
                <c:ptCount val="30"/>
                <c:pt idx="0">
                  <c:v>3.0542499999999997</c:v>
                </c:pt>
                <c:pt idx="1">
                  <c:v>3.0819999999999999</c:v>
                </c:pt>
                <c:pt idx="2">
                  <c:v>3.0825</c:v>
                </c:pt>
                <c:pt idx="3">
                  <c:v>3.2349999999999999</c:v>
                </c:pt>
                <c:pt idx="4">
                  <c:v>3.2079999999999997</c:v>
                </c:pt>
                <c:pt idx="5">
                  <c:v>3.2275</c:v>
                </c:pt>
                <c:pt idx="6">
                  <c:v>3.3560000000000003</c:v>
                </c:pt>
                <c:pt idx="7">
                  <c:v>3.38</c:v>
                </c:pt>
                <c:pt idx="8">
                  <c:v>3.2374999999999998</c:v>
                </c:pt>
                <c:pt idx="9">
                  <c:v>3.3299999999999996</c:v>
                </c:pt>
                <c:pt idx="10">
                  <c:v>3.06</c:v>
                </c:pt>
                <c:pt idx="11">
                  <c:v>3</c:v>
                </c:pt>
                <c:pt idx="12">
                  <c:v>3.08</c:v>
                </c:pt>
                <c:pt idx="13">
                  <c:v>3.1599999999999997</c:v>
                </c:pt>
                <c:pt idx="14">
                  <c:v>3.0750000000000002</c:v>
                </c:pt>
                <c:pt idx="15">
                  <c:v>3</c:v>
                </c:pt>
                <c:pt idx="16">
                  <c:v>3.1374999999999997</c:v>
                </c:pt>
                <c:pt idx="17">
                  <c:v>3.05</c:v>
                </c:pt>
                <c:pt idx="18">
                  <c:v>2.96</c:v>
                </c:pt>
                <c:pt idx="19">
                  <c:v>2.8374999999999999</c:v>
                </c:pt>
                <c:pt idx="20">
                  <c:v>2.7625000000000002</c:v>
                </c:pt>
                <c:pt idx="21">
                  <c:v>2.7749999999999999</c:v>
                </c:pt>
                <c:pt idx="22">
                  <c:v>2.7800000000000002</c:v>
                </c:pt>
                <c:pt idx="23">
                  <c:v>2.7874999999999996</c:v>
                </c:pt>
                <c:pt idx="24">
                  <c:v>2.66</c:v>
                </c:pt>
                <c:pt idx="25">
                  <c:v>2.6624999999999996</c:v>
                </c:pt>
                <c:pt idx="26">
                  <c:v>2.7125000000000004</c:v>
                </c:pt>
                <c:pt idx="27">
                  <c:v>2.75</c:v>
                </c:pt>
                <c:pt idx="28">
                  <c:v>2.8124999999999996</c:v>
                </c:pt>
                <c:pt idx="29">
                  <c:v>2.875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F9-4D1D-A7C5-15118DFA47AC}"/>
            </c:ext>
          </c:extLst>
        </c:ser>
        <c:ser>
          <c:idx val="2"/>
          <c:order val="2"/>
          <c:tx>
            <c:strRef>
              <c:f>'Prom mensual Gs y US$'!$AD$3</c:f>
              <c:strCache>
                <c:ptCount val="1"/>
                <c:pt idx="0">
                  <c:v>US$/Kg. al gancho UE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chemeClr val="accent3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'Prom mensual Gs y US$'!$AA$4:$AA$33</c:f>
              <c:numCache>
                <c:formatCode>[$-C0A]mmm\-yy;@</c:formatCode>
                <c:ptCount val="30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</c:numCache>
            </c:numRef>
          </c:cat>
          <c:val>
            <c:numRef>
              <c:f>'Prom mensual Gs y US$'!$AD$4:$AD$33</c:f>
              <c:numCache>
                <c:formatCode>0.00</c:formatCode>
                <c:ptCount val="30"/>
                <c:pt idx="0">
                  <c:v>3.0599999999999996</c:v>
                </c:pt>
                <c:pt idx="1">
                  <c:v>3.1559999999999997</c:v>
                </c:pt>
                <c:pt idx="2">
                  <c:v>3.165</c:v>
                </c:pt>
                <c:pt idx="3">
                  <c:v>3.3174999999999999</c:v>
                </c:pt>
                <c:pt idx="4">
                  <c:v>3.2679999999999998</c:v>
                </c:pt>
                <c:pt idx="5">
                  <c:v>3.2849999999999997</c:v>
                </c:pt>
                <c:pt idx="6">
                  <c:v>3.4240000000000004</c:v>
                </c:pt>
                <c:pt idx="7">
                  <c:v>3.4474999999999998</c:v>
                </c:pt>
                <c:pt idx="8">
                  <c:v>3.2824999999999998</c:v>
                </c:pt>
                <c:pt idx="9">
                  <c:v>3.4225000000000003</c:v>
                </c:pt>
                <c:pt idx="10">
                  <c:v>3.1399999999999997</c:v>
                </c:pt>
                <c:pt idx="11">
                  <c:v>3.1124999999999998</c:v>
                </c:pt>
                <c:pt idx="12">
                  <c:v>3.1875</c:v>
                </c:pt>
                <c:pt idx="13">
                  <c:v>3.22</c:v>
                </c:pt>
                <c:pt idx="14">
                  <c:v>3.125</c:v>
                </c:pt>
                <c:pt idx="15">
                  <c:v>3.0700000000000003</c:v>
                </c:pt>
                <c:pt idx="16">
                  <c:v>3.2</c:v>
                </c:pt>
                <c:pt idx="17">
                  <c:v>3.0999999999999996</c:v>
                </c:pt>
                <c:pt idx="18">
                  <c:v>3.0099999999999993</c:v>
                </c:pt>
                <c:pt idx="19">
                  <c:v>2.9000000000000004</c:v>
                </c:pt>
                <c:pt idx="20">
                  <c:v>2.8374999999999999</c:v>
                </c:pt>
                <c:pt idx="21">
                  <c:v>2.8250000000000002</c:v>
                </c:pt>
                <c:pt idx="22">
                  <c:v>2.8299999999999996</c:v>
                </c:pt>
                <c:pt idx="23">
                  <c:v>2.8375000000000004</c:v>
                </c:pt>
                <c:pt idx="24">
                  <c:v>2.71</c:v>
                </c:pt>
                <c:pt idx="25">
                  <c:v>2.7125000000000004</c:v>
                </c:pt>
                <c:pt idx="26">
                  <c:v>2.7625000000000002</c:v>
                </c:pt>
                <c:pt idx="27">
                  <c:v>2.8099999999999996</c:v>
                </c:pt>
                <c:pt idx="28">
                  <c:v>2.8625000000000003</c:v>
                </c:pt>
                <c:pt idx="29">
                  <c:v>2.9249999999999998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9F9-4D1D-A7C5-15118DFA4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26664"/>
        <c:axId val="602525880"/>
      </c:lineChart>
      <c:dateAx>
        <c:axId val="602526664"/>
        <c:scaling>
          <c:orientation val="minMax"/>
        </c:scaling>
        <c:delete val="0"/>
        <c:axPos val="b"/>
        <c:numFmt formatCode="[$-C0A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525880"/>
        <c:crosses val="autoZero"/>
        <c:auto val="1"/>
        <c:lblOffset val="100"/>
        <c:baseTimeUnit val="months"/>
      </c:dateAx>
      <c:valAx>
        <c:axId val="60252588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526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Precios regionales al gancho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'Precios regionales'!$L$2</c:f>
              <c:strCache>
                <c:ptCount val="1"/>
                <c:pt idx="0">
                  <c:v>Paraguay US$/Kg. al gancho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'Precios regionales'!$K$3:$K$59</c:f>
              <c:numCache>
                <c:formatCode>mmm\-yy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'Precios regionales'!$L$3:$L$59</c:f>
              <c:numCache>
                <c:formatCode>_(* #,##0.00_);_(* \(#,##0.00\);_(* "-"??_);_(@_)</c:formatCode>
                <c:ptCount val="57"/>
                <c:pt idx="0">
                  <c:v>2.4700000000000002</c:v>
                </c:pt>
                <c:pt idx="1">
                  <c:v>2.4175</c:v>
                </c:pt>
                <c:pt idx="2">
                  <c:v>2.54</c:v>
                </c:pt>
                <c:pt idx="3">
                  <c:v>2.5324999999999998</c:v>
                </c:pt>
                <c:pt idx="4">
                  <c:v>2.52</c:v>
                </c:pt>
                <c:pt idx="5">
                  <c:v>2.59</c:v>
                </c:pt>
                <c:pt idx="6">
                  <c:v>2.68</c:v>
                </c:pt>
                <c:pt idx="7">
                  <c:v>2.9</c:v>
                </c:pt>
                <c:pt idx="8">
                  <c:v>2.96</c:v>
                </c:pt>
                <c:pt idx="9">
                  <c:v>2.9074999999999998</c:v>
                </c:pt>
                <c:pt idx="10">
                  <c:v>2.9840000000000004</c:v>
                </c:pt>
                <c:pt idx="11">
                  <c:v>2.9424999999999999</c:v>
                </c:pt>
                <c:pt idx="12">
                  <c:v>3.0024999999999999</c:v>
                </c:pt>
                <c:pt idx="13">
                  <c:v>3.09</c:v>
                </c:pt>
                <c:pt idx="14">
                  <c:v>2.984</c:v>
                </c:pt>
                <c:pt idx="15">
                  <c:v>3.0274999999999999</c:v>
                </c:pt>
                <c:pt idx="16">
                  <c:v>3.0480000000000005</c:v>
                </c:pt>
                <c:pt idx="17">
                  <c:v>2.89</c:v>
                </c:pt>
                <c:pt idx="18">
                  <c:v>2.9874999999999998</c:v>
                </c:pt>
                <c:pt idx="19">
                  <c:v>3.0759999999999996</c:v>
                </c:pt>
                <c:pt idx="20">
                  <c:v>3.0725000000000002</c:v>
                </c:pt>
                <c:pt idx="21">
                  <c:v>3.2349999999999999</c:v>
                </c:pt>
                <c:pt idx="22">
                  <c:v>3.2</c:v>
                </c:pt>
                <c:pt idx="23">
                  <c:v>3.1624999999999996</c:v>
                </c:pt>
                <c:pt idx="24">
                  <c:v>3.3299999999999996</c:v>
                </c:pt>
                <c:pt idx="25">
                  <c:v>3.37</c:v>
                </c:pt>
                <c:pt idx="26">
                  <c:v>3.2125000000000004</c:v>
                </c:pt>
                <c:pt idx="27">
                  <c:v>3.3049999999999997</c:v>
                </c:pt>
                <c:pt idx="28">
                  <c:v>2.99</c:v>
                </c:pt>
                <c:pt idx="29">
                  <c:v>2.9625000000000004</c:v>
                </c:pt>
                <c:pt idx="30">
                  <c:v>3.05</c:v>
                </c:pt>
                <c:pt idx="31">
                  <c:v>3.1100000000000003</c:v>
                </c:pt>
                <c:pt idx="32">
                  <c:v>3.0250000000000004</c:v>
                </c:pt>
                <c:pt idx="33">
                  <c:v>3</c:v>
                </c:pt>
                <c:pt idx="34">
                  <c:v>3.1500000000000004</c:v>
                </c:pt>
                <c:pt idx="35">
                  <c:v>3</c:v>
                </c:pt>
                <c:pt idx="36">
                  <c:v>2.91</c:v>
                </c:pt>
                <c:pt idx="37">
                  <c:v>2.8</c:v>
                </c:pt>
                <c:pt idx="38">
                  <c:v>2.7125000000000004</c:v>
                </c:pt>
                <c:pt idx="39">
                  <c:v>2.7</c:v>
                </c:pt>
                <c:pt idx="40">
                  <c:v>2.72</c:v>
                </c:pt>
                <c:pt idx="41">
                  <c:v>2.6875000000000004</c:v>
                </c:pt>
                <c:pt idx="42">
                  <c:v>2.6</c:v>
                </c:pt>
                <c:pt idx="43">
                  <c:v>2.6</c:v>
                </c:pt>
                <c:pt idx="44">
                  <c:v>2.625</c:v>
                </c:pt>
                <c:pt idx="45">
                  <c:v>2.65</c:v>
                </c:pt>
                <c:pt idx="46">
                  <c:v>2.7499999999999996</c:v>
                </c:pt>
                <c:pt idx="47">
                  <c:v>2.8499999999999996</c:v>
                </c:pt>
                <c:pt idx="48">
                  <c:v>2.8625000000000003</c:v>
                </c:pt>
                <c:pt idx="49">
                  <c:v>2.8250000000000002</c:v>
                </c:pt>
                <c:pt idx="50">
                  <c:v>2.5750000000000002</c:v>
                </c:pt>
                <c:pt idx="51">
                  <c:v>2.2000000000000002</c:v>
                </c:pt>
                <c:pt idx="52">
                  <c:v>2</c:v>
                </c:pt>
                <c:pt idx="53">
                  <c:v>2.1</c:v>
                </c:pt>
                <c:pt idx="54">
                  <c:v>2.4</c:v>
                </c:pt>
                <c:pt idx="55">
                  <c:v>2.3624999999999998</c:v>
                </c:pt>
                <c:pt idx="56">
                  <c:v>2.5833333333333335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9D-442B-8E62-9CF7678E8DE6}"/>
            </c:ext>
          </c:extLst>
        </c:ser>
        <c:ser>
          <c:idx val="1"/>
          <c:order val="1"/>
          <c:tx>
            <c:strRef>
              <c:f>'Precios regionales'!$M$2</c:f>
              <c:strCache>
                <c:ptCount val="1"/>
                <c:pt idx="0">
                  <c:v>Argentina US$/Kg. al gancho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'Precios regionales'!$K$3:$K$59</c:f>
              <c:numCache>
                <c:formatCode>mmm\-yy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'Precios regionales'!$M$3:$M$59</c:f>
              <c:numCache>
                <c:formatCode>_(* #,##0.00_);_(* \(#,##0.00\);_(* "-"??_);_(@_)</c:formatCode>
                <c:ptCount val="57"/>
                <c:pt idx="0">
                  <c:v>3.2974999999999999</c:v>
                </c:pt>
                <c:pt idx="1">
                  <c:v>3.1924999999999999</c:v>
                </c:pt>
                <c:pt idx="2">
                  <c:v>3.198</c:v>
                </c:pt>
                <c:pt idx="3">
                  <c:v>3.3650000000000002</c:v>
                </c:pt>
                <c:pt idx="4">
                  <c:v>3.4575</c:v>
                </c:pt>
                <c:pt idx="5">
                  <c:v>3.59</c:v>
                </c:pt>
                <c:pt idx="6">
                  <c:v>3.4224999999999999</c:v>
                </c:pt>
                <c:pt idx="7">
                  <c:v>3.5960000000000001</c:v>
                </c:pt>
                <c:pt idx="8">
                  <c:v>3.6475</c:v>
                </c:pt>
                <c:pt idx="9">
                  <c:v>3.5825</c:v>
                </c:pt>
                <c:pt idx="10">
                  <c:v>3.5259999999999998</c:v>
                </c:pt>
                <c:pt idx="11">
                  <c:v>3.4275000000000002</c:v>
                </c:pt>
                <c:pt idx="12">
                  <c:v>3.3574999999999999</c:v>
                </c:pt>
                <c:pt idx="13">
                  <c:v>3.3849999999999998</c:v>
                </c:pt>
                <c:pt idx="14">
                  <c:v>3.4799999999999995</c:v>
                </c:pt>
                <c:pt idx="15">
                  <c:v>3.6375000000000002</c:v>
                </c:pt>
                <c:pt idx="16">
                  <c:v>3.5219999999999998</c:v>
                </c:pt>
                <c:pt idx="17">
                  <c:v>3.4450000000000003</c:v>
                </c:pt>
                <c:pt idx="18">
                  <c:v>3.33</c:v>
                </c:pt>
                <c:pt idx="19">
                  <c:v>3.3839999999999995</c:v>
                </c:pt>
                <c:pt idx="20">
                  <c:v>3.5100000000000002</c:v>
                </c:pt>
                <c:pt idx="21">
                  <c:v>3.56</c:v>
                </c:pt>
                <c:pt idx="22">
                  <c:v>3.4859999999999998</c:v>
                </c:pt>
                <c:pt idx="23">
                  <c:v>3.5575000000000001</c:v>
                </c:pt>
                <c:pt idx="24">
                  <c:v>3.2640000000000002</c:v>
                </c:pt>
                <c:pt idx="25">
                  <c:v>3.1349999999999998</c:v>
                </c:pt>
                <c:pt idx="26">
                  <c:v>3.1575000000000002</c:v>
                </c:pt>
                <c:pt idx="27">
                  <c:v>3.1425000000000001</c:v>
                </c:pt>
                <c:pt idx="28">
                  <c:v>2.7439999999999998</c:v>
                </c:pt>
                <c:pt idx="29">
                  <c:v>2.5274999999999999</c:v>
                </c:pt>
                <c:pt idx="30">
                  <c:v>2.6025</c:v>
                </c:pt>
                <c:pt idx="31">
                  <c:v>2.5880000000000001</c:v>
                </c:pt>
                <c:pt idx="32">
                  <c:v>2.2875000000000001</c:v>
                </c:pt>
                <c:pt idx="33">
                  <c:v>2.4480000000000004</c:v>
                </c:pt>
                <c:pt idx="34">
                  <c:v>2.5225</c:v>
                </c:pt>
                <c:pt idx="35">
                  <c:v>2.4125000000000001</c:v>
                </c:pt>
                <c:pt idx="36">
                  <c:v>2.4419999999999997</c:v>
                </c:pt>
                <c:pt idx="37">
                  <c:v>2.8200000000000003</c:v>
                </c:pt>
                <c:pt idx="38">
                  <c:v>2.9649999999999999</c:v>
                </c:pt>
                <c:pt idx="39">
                  <c:v>2.6349999999999998</c:v>
                </c:pt>
                <c:pt idx="40">
                  <c:v>2.6539999999999999</c:v>
                </c:pt>
                <c:pt idx="41">
                  <c:v>2.7125000000000004</c:v>
                </c:pt>
                <c:pt idx="42">
                  <c:v>2.8040000000000003</c:v>
                </c:pt>
                <c:pt idx="43">
                  <c:v>2.355</c:v>
                </c:pt>
                <c:pt idx="44">
                  <c:v>2.33</c:v>
                </c:pt>
                <c:pt idx="45">
                  <c:v>2.21</c:v>
                </c:pt>
                <c:pt idx="46">
                  <c:v>2.4775</c:v>
                </c:pt>
                <c:pt idx="47">
                  <c:v>2.58</c:v>
                </c:pt>
                <c:pt idx="48">
                  <c:v>2.7649999999999997</c:v>
                </c:pt>
                <c:pt idx="49">
                  <c:v>2.8425000000000002</c:v>
                </c:pt>
                <c:pt idx="50">
                  <c:v>2.8633333333333333</c:v>
                </c:pt>
                <c:pt idx="51">
                  <c:v>2.5760000000000001</c:v>
                </c:pt>
                <c:pt idx="52">
                  <c:v>2.5825</c:v>
                </c:pt>
                <c:pt idx="53">
                  <c:v>2.5274999999999999</c:v>
                </c:pt>
                <c:pt idx="54">
                  <c:v>2.7640000000000002</c:v>
                </c:pt>
                <c:pt idx="55">
                  <c:v>2.8574999999999999</c:v>
                </c:pt>
                <c:pt idx="56">
                  <c:v>2.8466666666666662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9D-442B-8E62-9CF7678E8DE6}"/>
            </c:ext>
          </c:extLst>
        </c:ser>
        <c:ser>
          <c:idx val="2"/>
          <c:order val="2"/>
          <c:tx>
            <c:strRef>
              <c:f>'Precios regionales'!$N$2</c:f>
              <c:strCache>
                <c:ptCount val="1"/>
                <c:pt idx="0">
                  <c:v>Brasil US$/Kg. al gancho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'Precios regionales'!$K$3:$K$59</c:f>
              <c:numCache>
                <c:formatCode>mmm\-yy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'Precios regionales'!$N$3:$N$59</c:f>
              <c:numCache>
                <c:formatCode>_(* #,##0.00_);_(* \(#,##0.00\);_(* "-"??_);_(@_)</c:formatCode>
                <c:ptCount val="57"/>
                <c:pt idx="0">
                  <c:v>2.3024999999999998</c:v>
                </c:pt>
                <c:pt idx="1">
                  <c:v>2.395</c:v>
                </c:pt>
                <c:pt idx="2">
                  <c:v>2.5960000000000001</c:v>
                </c:pt>
                <c:pt idx="3">
                  <c:v>2.6924999999999999</c:v>
                </c:pt>
                <c:pt idx="4">
                  <c:v>2.6725000000000003</c:v>
                </c:pt>
                <c:pt idx="5">
                  <c:v>2.8099999999999996</c:v>
                </c:pt>
                <c:pt idx="6">
                  <c:v>2.9274999999999998</c:v>
                </c:pt>
                <c:pt idx="7">
                  <c:v>2.9420000000000002</c:v>
                </c:pt>
                <c:pt idx="8">
                  <c:v>2.9125000000000001</c:v>
                </c:pt>
                <c:pt idx="9">
                  <c:v>3.0374999999999996</c:v>
                </c:pt>
                <c:pt idx="10">
                  <c:v>2.8740000000000001</c:v>
                </c:pt>
                <c:pt idx="11">
                  <c:v>2.8224999999999998</c:v>
                </c:pt>
                <c:pt idx="12">
                  <c:v>2.9125000000000001</c:v>
                </c:pt>
                <c:pt idx="13">
                  <c:v>2.9274999999999998</c:v>
                </c:pt>
                <c:pt idx="14">
                  <c:v>2.8999999999999995</c:v>
                </c:pt>
                <c:pt idx="15">
                  <c:v>2.7574999999999998</c:v>
                </c:pt>
                <c:pt idx="16">
                  <c:v>2.694</c:v>
                </c:pt>
                <c:pt idx="17">
                  <c:v>2.5049999999999999</c:v>
                </c:pt>
                <c:pt idx="18">
                  <c:v>2.5</c:v>
                </c:pt>
                <c:pt idx="19">
                  <c:v>2.6799999999999997</c:v>
                </c:pt>
                <c:pt idx="20">
                  <c:v>2.8</c:v>
                </c:pt>
                <c:pt idx="21">
                  <c:v>2.855</c:v>
                </c:pt>
                <c:pt idx="22">
                  <c:v>2.7559999999999998</c:v>
                </c:pt>
                <c:pt idx="23">
                  <c:v>2.8250000000000002</c:v>
                </c:pt>
                <c:pt idx="24">
                  <c:v>2.8839999999999999</c:v>
                </c:pt>
                <c:pt idx="25">
                  <c:v>2.8425000000000002</c:v>
                </c:pt>
                <c:pt idx="26">
                  <c:v>2.8149999999999995</c:v>
                </c:pt>
                <c:pt idx="27">
                  <c:v>2.6825000000000001</c:v>
                </c:pt>
                <c:pt idx="28">
                  <c:v>2.4500000000000002</c:v>
                </c:pt>
                <c:pt idx="29">
                  <c:v>2.355</c:v>
                </c:pt>
                <c:pt idx="30">
                  <c:v>2.3449999999999998</c:v>
                </c:pt>
                <c:pt idx="31">
                  <c:v>2.3460000000000001</c:v>
                </c:pt>
                <c:pt idx="32">
                  <c:v>2.2875000000000001</c:v>
                </c:pt>
                <c:pt idx="33">
                  <c:v>2.5419999999999998</c:v>
                </c:pt>
                <c:pt idx="34">
                  <c:v>2.4750000000000001</c:v>
                </c:pt>
                <c:pt idx="35">
                  <c:v>2.46</c:v>
                </c:pt>
                <c:pt idx="36">
                  <c:v>2.5339999999999998</c:v>
                </c:pt>
                <c:pt idx="37">
                  <c:v>2.5949999999999998</c:v>
                </c:pt>
                <c:pt idx="38">
                  <c:v>2.5474999999999999</c:v>
                </c:pt>
                <c:pt idx="39">
                  <c:v>2.52</c:v>
                </c:pt>
                <c:pt idx="40">
                  <c:v>2.4300000000000002</c:v>
                </c:pt>
                <c:pt idx="41">
                  <c:v>2.4849999999999999</c:v>
                </c:pt>
                <c:pt idx="42">
                  <c:v>2.5539999999999998</c:v>
                </c:pt>
                <c:pt idx="43">
                  <c:v>2.436666666666667</c:v>
                </c:pt>
                <c:pt idx="44">
                  <c:v>2.35</c:v>
                </c:pt>
                <c:pt idx="45">
                  <c:v>2.4725000000000001</c:v>
                </c:pt>
                <c:pt idx="46">
                  <c:v>2.9224999999999999</c:v>
                </c:pt>
                <c:pt idx="47">
                  <c:v>3.1175000000000002</c:v>
                </c:pt>
                <c:pt idx="48">
                  <c:v>2.99</c:v>
                </c:pt>
                <c:pt idx="49">
                  <c:v>2.8875000000000002</c:v>
                </c:pt>
                <c:pt idx="50">
                  <c:v>2.6074999999999999</c:v>
                </c:pt>
                <c:pt idx="51">
                  <c:v>2.6074999999999999</c:v>
                </c:pt>
                <c:pt idx="52">
                  <c:v>2.1425000000000001</c:v>
                </c:pt>
                <c:pt idx="53">
                  <c:v>2.4524999999999997</c:v>
                </c:pt>
                <c:pt idx="54">
                  <c:v>2.5639999999999996</c:v>
                </c:pt>
                <c:pt idx="55">
                  <c:v>2.625</c:v>
                </c:pt>
                <c:pt idx="56">
                  <c:v>2.8766666666666669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9D-442B-8E62-9CF7678E8DE6}"/>
            </c:ext>
          </c:extLst>
        </c:ser>
        <c:ser>
          <c:idx val="3"/>
          <c:order val="3"/>
          <c:tx>
            <c:strRef>
              <c:f>'Precios regionales'!$O$2</c:f>
              <c:strCache>
                <c:ptCount val="1"/>
                <c:pt idx="0">
                  <c:v>Uruguay US$/Kg. al gancho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'Precios regionales'!$K$3:$K$59</c:f>
              <c:numCache>
                <c:formatCode>mmm\-yy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'Precios regionales'!$O$3:$O$59</c:f>
              <c:numCache>
                <c:formatCode>_(* #,##0.00_);_(* \(#,##0.00\);_(* "-"??_);_(@_)</c:formatCode>
                <c:ptCount val="57"/>
                <c:pt idx="0">
                  <c:v>3.1500000000000004</c:v>
                </c:pt>
                <c:pt idx="1">
                  <c:v>2.9375</c:v>
                </c:pt>
                <c:pt idx="2">
                  <c:v>2.9159999999999999</c:v>
                </c:pt>
                <c:pt idx="3">
                  <c:v>2.7125000000000004</c:v>
                </c:pt>
                <c:pt idx="4">
                  <c:v>2.8125</c:v>
                </c:pt>
                <c:pt idx="5">
                  <c:v>2.9159999999999995</c:v>
                </c:pt>
                <c:pt idx="6">
                  <c:v>3.0449999999999999</c:v>
                </c:pt>
                <c:pt idx="7">
                  <c:v>3.15</c:v>
                </c:pt>
                <c:pt idx="8">
                  <c:v>2.9874999999999998</c:v>
                </c:pt>
                <c:pt idx="9">
                  <c:v>2.9125000000000001</c:v>
                </c:pt>
                <c:pt idx="10">
                  <c:v>2.9340000000000002</c:v>
                </c:pt>
                <c:pt idx="11">
                  <c:v>2.8049999999999997</c:v>
                </c:pt>
                <c:pt idx="12">
                  <c:v>2.9125000000000001</c:v>
                </c:pt>
                <c:pt idx="13">
                  <c:v>2.9200000000000004</c:v>
                </c:pt>
                <c:pt idx="14">
                  <c:v>2.8159999999999998</c:v>
                </c:pt>
                <c:pt idx="15">
                  <c:v>2.7525000000000004</c:v>
                </c:pt>
                <c:pt idx="16">
                  <c:v>2.88</c:v>
                </c:pt>
                <c:pt idx="17">
                  <c:v>3.0125000000000002</c:v>
                </c:pt>
                <c:pt idx="18">
                  <c:v>3.2075000000000005</c:v>
                </c:pt>
                <c:pt idx="19">
                  <c:v>3.1060000000000003</c:v>
                </c:pt>
                <c:pt idx="20">
                  <c:v>3.0150000000000001</c:v>
                </c:pt>
                <c:pt idx="21">
                  <c:v>3.1100000000000003</c:v>
                </c:pt>
                <c:pt idx="22">
                  <c:v>3.0120000000000005</c:v>
                </c:pt>
                <c:pt idx="23">
                  <c:v>2.8874999999999997</c:v>
                </c:pt>
                <c:pt idx="24">
                  <c:v>3.0460000000000003</c:v>
                </c:pt>
                <c:pt idx="25">
                  <c:v>3.1725000000000003</c:v>
                </c:pt>
                <c:pt idx="26">
                  <c:v>3.0950000000000002</c:v>
                </c:pt>
                <c:pt idx="27">
                  <c:v>3.2299999999999995</c:v>
                </c:pt>
                <c:pt idx="28">
                  <c:v>3.4120000000000004</c:v>
                </c:pt>
                <c:pt idx="29">
                  <c:v>3.3775000000000004</c:v>
                </c:pt>
                <c:pt idx="30">
                  <c:v>3.41</c:v>
                </c:pt>
                <c:pt idx="31">
                  <c:v>3.444</c:v>
                </c:pt>
                <c:pt idx="32">
                  <c:v>3.1974999999999998</c:v>
                </c:pt>
                <c:pt idx="33">
                  <c:v>3.2719999999999998</c:v>
                </c:pt>
                <c:pt idx="34">
                  <c:v>3.1875</c:v>
                </c:pt>
                <c:pt idx="35">
                  <c:v>3.05</c:v>
                </c:pt>
                <c:pt idx="36">
                  <c:v>3.2439999999999998</c:v>
                </c:pt>
                <c:pt idx="37">
                  <c:v>3.2624999999999997</c:v>
                </c:pt>
                <c:pt idx="38">
                  <c:v>3.3515000000000001</c:v>
                </c:pt>
                <c:pt idx="39">
                  <c:v>3.3824999999999998</c:v>
                </c:pt>
                <c:pt idx="40">
                  <c:v>3.5859999999999999</c:v>
                </c:pt>
                <c:pt idx="41">
                  <c:v>3.9699999999999998</c:v>
                </c:pt>
                <c:pt idx="42">
                  <c:v>4.0359999999999996</c:v>
                </c:pt>
                <c:pt idx="43">
                  <c:v>3.9975000000000001</c:v>
                </c:pt>
                <c:pt idx="44">
                  <c:v>3.99</c:v>
                </c:pt>
                <c:pt idx="45">
                  <c:v>4.2149999999999999</c:v>
                </c:pt>
                <c:pt idx="46">
                  <c:v>4.32</c:v>
                </c:pt>
                <c:pt idx="47">
                  <c:v>4.0525000000000002</c:v>
                </c:pt>
                <c:pt idx="48">
                  <c:v>3.8374999999999999</c:v>
                </c:pt>
                <c:pt idx="49">
                  <c:v>3.5625</c:v>
                </c:pt>
                <c:pt idx="50">
                  <c:v>3.5266666666666668</c:v>
                </c:pt>
                <c:pt idx="51">
                  <c:v>3.22</c:v>
                </c:pt>
                <c:pt idx="52">
                  <c:v>3.1850000000000001</c:v>
                </c:pt>
                <c:pt idx="53">
                  <c:v>3.2250000000000001</c:v>
                </c:pt>
                <c:pt idx="54">
                  <c:v>3.3860000000000001</c:v>
                </c:pt>
                <c:pt idx="55">
                  <c:v>3.37</c:v>
                </c:pt>
                <c:pt idx="56">
                  <c:v>3.3433333333333333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9D-442B-8E62-9CF7678E8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20000"/>
        <c:axId val="602518432"/>
      </c:lineChart>
      <c:dateAx>
        <c:axId val="602520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518432"/>
        <c:crosses val="autoZero"/>
        <c:auto val="1"/>
        <c:lblOffset val="100"/>
        <c:baseTimeUnit val="months"/>
      </c:dateAx>
      <c:valAx>
        <c:axId val="602518432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52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Precios al Gancho en US$</a:t>
            </a:r>
            <a:endParaRPr lang="es-PY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'Evolución precio US$'!$D$6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US$'!$E$6:$P$6</c:f>
              <c:numCache>
                <c:formatCode>0.00</c:formatCode>
                <c:ptCount val="12"/>
                <c:pt idx="0">
                  <c:v>3.5134862832268281</c:v>
                </c:pt>
                <c:pt idx="1">
                  <c:v>3.4482230714507844</c:v>
                </c:pt>
                <c:pt idx="2">
                  <c:v>3.8292133862342594</c:v>
                </c:pt>
                <c:pt idx="3">
                  <c:v>3.9325000000000001</c:v>
                </c:pt>
                <c:pt idx="4">
                  <c:v>3.8639999999999999</c:v>
                </c:pt>
                <c:pt idx="5">
                  <c:v>3.7774999999999999</c:v>
                </c:pt>
                <c:pt idx="6">
                  <c:v>3.8224999999999998</c:v>
                </c:pt>
                <c:pt idx="7">
                  <c:v>4.2239999999999993</c:v>
                </c:pt>
                <c:pt idx="8">
                  <c:v>3.5024999999999999</c:v>
                </c:pt>
                <c:pt idx="9">
                  <c:v>2.915</c:v>
                </c:pt>
                <c:pt idx="10">
                  <c:v>2.9140000000000001</c:v>
                </c:pt>
                <c:pt idx="11">
                  <c:v>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E2-4DF4-BA88-6520BA38D29C}"/>
            </c:ext>
          </c:extLst>
        </c:ser>
        <c:ser>
          <c:idx val="1"/>
          <c:order val="1"/>
          <c:tx>
            <c:strRef>
              <c:f>'Evolución precio US$'!$D$7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US$'!$E$7:$P$7</c:f>
              <c:numCache>
                <c:formatCode>0.00</c:formatCode>
                <c:ptCount val="12"/>
                <c:pt idx="0">
                  <c:v>2.6700000000000004</c:v>
                </c:pt>
                <c:pt idx="1">
                  <c:v>2.8</c:v>
                </c:pt>
                <c:pt idx="2">
                  <c:v>2.7850000000000001</c:v>
                </c:pt>
                <c:pt idx="3">
                  <c:v>2.8099999999999996</c:v>
                </c:pt>
                <c:pt idx="4">
                  <c:v>2.7879999999999998</c:v>
                </c:pt>
                <c:pt idx="5" formatCode="#,##0.00">
                  <c:v>2.7025000000000001</c:v>
                </c:pt>
                <c:pt idx="6">
                  <c:v>2.714</c:v>
                </c:pt>
                <c:pt idx="7">
                  <c:v>2.8450000000000002</c:v>
                </c:pt>
                <c:pt idx="8">
                  <c:v>2.90995791484852</c:v>
                </c:pt>
                <c:pt idx="9">
                  <c:v>2.95656823092044</c:v>
                </c:pt>
                <c:pt idx="10">
                  <c:v>3.0000423874904376</c:v>
                </c:pt>
                <c:pt idx="11">
                  <c:v>3.0485681271853151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E2-4DF4-BA88-6520BA38D29C}"/>
            </c:ext>
          </c:extLst>
        </c:ser>
        <c:ser>
          <c:idx val="2"/>
          <c:order val="2"/>
          <c:tx>
            <c:strRef>
              <c:f>'Evolución precio US$'!$D$8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US$'!$E$8:$P$8</c:f>
              <c:numCache>
                <c:formatCode>0.00</c:formatCode>
                <c:ptCount val="12"/>
                <c:pt idx="0">
                  <c:v>3.0939876244405413</c:v>
                </c:pt>
                <c:pt idx="1">
                  <c:v>3.2108353035458088</c:v>
                </c:pt>
                <c:pt idx="2">
                  <c:v>3.1181163054114087</c:v>
                </c:pt>
                <c:pt idx="3">
                  <c:v>2.9565154346297042</c:v>
                </c:pt>
                <c:pt idx="4">
                  <c:v>2.85</c:v>
                </c:pt>
                <c:pt idx="5">
                  <c:v>2.9124999999999996</c:v>
                </c:pt>
                <c:pt idx="6">
                  <c:v>2.9279999999999999</c:v>
                </c:pt>
                <c:pt idx="7">
                  <c:v>2.9625000000000004</c:v>
                </c:pt>
                <c:pt idx="8">
                  <c:v>3.0425</c:v>
                </c:pt>
                <c:pt idx="9">
                  <c:v>3.29</c:v>
                </c:pt>
                <c:pt idx="10">
                  <c:v>3.2875000000000001</c:v>
                </c:pt>
                <c:pt idx="11">
                  <c:v>3.19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E2-4DF4-BA88-6520BA38D29C}"/>
            </c:ext>
          </c:extLst>
        </c:ser>
        <c:ser>
          <c:idx val="3"/>
          <c:order val="3"/>
          <c:tx>
            <c:strRef>
              <c:f>'Evolución precio US$'!$D$9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US$'!$E$9:$P$9</c:f>
              <c:numCache>
                <c:formatCode>0.00</c:formatCode>
                <c:ptCount val="12"/>
                <c:pt idx="0">
                  <c:v>3.2850000000000001</c:v>
                </c:pt>
                <c:pt idx="1">
                  <c:v>3.1625000000000001</c:v>
                </c:pt>
                <c:pt idx="2">
                  <c:v>3.0624999999999996</c:v>
                </c:pt>
                <c:pt idx="3">
                  <c:v>3.16</c:v>
                </c:pt>
                <c:pt idx="4">
                  <c:v>3.15</c:v>
                </c:pt>
                <c:pt idx="5">
                  <c:v>3.22</c:v>
                </c:pt>
                <c:pt idx="6">
                  <c:v>3.3899999999999997</c:v>
                </c:pt>
                <c:pt idx="7">
                  <c:v>3.5</c:v>
                </c:pt>
                <c:pt idx="8">
                  <c:v>3.5750000000000002</c:v>
                </c:pt>
                <c:pt idx="9">
                  <c:v>3.47</c:v>
                </c:pt>
                <c:pt idx="10">
                  <c:v>3.4000000000000004</c:v>
                </c:pt>
                <c:pt idx="11">
                  <c:v>3.3600000000000003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EE2-4DF4-BA88-6520BA38D29C}"/>
            </c:ext>
          </c:extLst>
        </c:ser>
        <c:ser>
          <c:idx val="4"/>
          <c:order val="4"/>
          <c:tx>
            <c:strRef>
              <c:f>'Evolución precio US$'!$D$10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US$'!$E$10:$P$10</c:f>
              <c:numCache>
                <c:formatCode>0.00</c:formatCode>
                <c:ptCount val="12"/>
                <c:pt idx="0">
                  <c:v>3.25</c:v>
                </c:pt>
                <c:pt idx="1">
                  <c:v>3.2250000000000001</c:v>
                </c:pt>
                <c:pt idx="2">
                  <c:v>3.1374999999999997</c:v>
                </c:pt>
                <c:pt idx="3">
                  <c:v>2.89</c:v>
                </c:pt>
                <c:pt idx="4">
                  <c:v>2.8875000000000002</c:v>
                </c:pt>
                <c:pt idx="5">
                  <c:v>2.9</c:v>
                </c:pt>
                <c:pt idx="6">
                  <c:v>2.88</c:v>
                </c:pt>
                <c:pt idx="7">
                  <c:v>2.9000000000000004</c:v>
                </c:pt>
                <c:pt idx="8">
                  <c:v>2.56</c:v>
                </c:pt>
                <c:pt idx="9">
                  <c:v>2.58</c:v>
                </c:pt>
                <c:pt idx="10">
                  <c:v>2.5</c:v>
                </c:pt>
                <c:pt idx="11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EE2-4DF4-BA88-6520BA38D29C}"/>
            </c:ext>
          </c:extLst>
        </c:ser>
        <c:ser>
          <c:idx val="5"/>
          <c:order val="5"/>
          <c:tx>
            <c:strRef>
              <c:f>'Evolución precio US$'!$D$11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US$'!$E$11:$P$11</c:f>
              <c:numCache>
                <c:formatCode>0.00</c:formatCode>
                <c:ptCount val="12"/>
                <c:pt idx="0">
                  <c:v>2.4700000000000002</c:v>
                </c:pt>
                <c:pt idx="1">
                  <c:v>2.42</c:v>
                </c:pt>
                <c:pt idx="2">
                  <c:v>2.54</c:v>
                </c:pt>
                <c:pt idx="3">
                  <c:v>2.5299999999999998</c:v>
                </c:pt>
                <c:pt idx="4">
                  <c:v>2.52</c:v>
                </c:pt>
                <c:pt idx="5">
                  <c:v>2.59</c:v>
                </c:pt>
                <c:pt idx="6">
                  <c:v>2.68</c:v>
                </c:pt>
                <c:pt idx="7">
                  <c:v>2.9</c:v>
                </c:pt>
                <c:pt idx="8">
                  <c:v>2.96</c:v>
                </c:pt>
                <c:pt idx="9">
                  <c:v>2.91</c:v>
                </c:pt>
                <c:pt idx="10">
                  <c:v>2.9840000000000004</c:v>
                </c:pt>
                <c:pt idx="11">
                  <c:v>2.9424999999999999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EE2-4DF4-BA88-6520BA38D29C}"/>
            </c:ext>
          </c:extLst>
        </c:ser>
        <c:ser>
          <c:idx val="6"/>
          <c:order val="6"/>
          <c:tx>
            <c:strRef>
              <c:f>'Evolución precio US$'!$D$12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US$'!$E$12:$P$12</c:f>
              <c:numCache>
                <c:formatCode>0.00</c:formatCode>
                <c:ptCount val="12"/>
                <c:pt idx="0">
                  <c:v>3.0024999999999999</c:v>
                </c:pt>
                <c:pt idx="1">
                  <c:v>3.09</c:v>
                </c:pt>
                <c:pt idx="2">
                  <c:v>2.984</c:v>
                </c:pt>
                <c:pt idx="3">
                  <c:v>3.0274999999999999</c:v>
                </c:pt>
                <c:pt idx="4">
                  <c:v>3.0480000000000005</c:v>
                </c:pt>
                <c:pt idx="5">
                  <c:v>2.89</c:v>
                </c:pt>
                <c:pt idx="6">
                  <c:v>2.9874999999999998</c:v>
                </c:pt>
                <c:pt idx="7">
                  <c:v>3.0759999999999996</c:v>
                </c:pt>
                <c:pt idx="8">
                  <c:v>3.0725000000000002</c:v>
                </c:pt>
                <c:pt idx="9">
                  <c:v>3.2349999999999999</c:v>
                </c:pt>
                <c:pt idx="10">
                  <c:v>3.2</c:v>
                </c:pt>
                <c:pt idx="11">
                  <c:v>3.1624999999999996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EE2-4DF4-BA88-6520BA38D29C}"/>
            </c:ext>
          </c:extLst>
        </c:ser>
        <c:ser>
          <c:idx val="7"/>
          <c:order val="7"/>
          <c:tx>
            <c:strRef>
              <c:f>'Evolución precio US$'!$D$13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US$'!$E$13:$P$13</c:f>
              <c:numCache>
                <c:formatCode>0.00</c:formatCode>
                <c:ptCount val="12"/>
                <c:pt idx="0">
                  <c:v>3.3299999999999996</c:v>
                </c:pt>
                <c:pt idx="1">
                  <c:v>3.37</c:v>
                </c:pt>
                <c:pt idx="2">
                  <c:v>3.2125000000000004</c:v>
                </c:pt>
                <c:pt idx="3">
                  <c:v>3.3049999999999997</c:v>
                </c:pt>
                <c:pt idx="4">
                  <c:v>2.99</c:v>
                </c:pt>
                <c:pt idx="5">
                  <c:v>2.9625000000000004</c:v>
                </c:pt>
                <c:pt idx="6">
                  <c:v>3.05</c:v>
                </c:pt>
                <c:pt idx="7">
                  <c:v>3.1100000000000003</c:v>
                </c:pt>
                <c:pt idx="8">
                  <c:v>3.0250000000000004</c:v>
                </c:pt>
                <c:pt idx="9">
                  <c:v>3</c:v>
                </c:pt>
                <c:pt idx="10">
                  <c:v>3.1500000000000004</c:v>
                </c:pt>
                <c:pt idx="11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EE2-4DF4-BA88-6520BA38D29C}"/>
            </c:ext>
          </c:extLst>
        </c:ser>
        <c:ser>
          <c:idx val="8"/>
          <c:order val="8"/>
          <c:tx>
            <c:strRef>
              <c:f>'Evolución precio US$'!$D$14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US$'!$E$14:$P$14</c:f>
              <c:numCache>
                <c:formatCode>0.00</c:formatCode>
                <c:ptCount val="12"/>
                <c:pt idx="0">
                  <c:v>2.91</c:v>
                </c:pt>
                <c:pt idx="1">
                  <c:v>2.8</c:v>
                </c:pt>
                <c:pt idx="2">
                  <c:v>2.8374999999999999</c:v>
                </c:pt>
                <c:pt idx="3">
                  <c:v>2.7</c:v>
                </c:pt>
                <c:pt idx="4">
                  <c:v>2.72</c:v>
                </c:pt>
                <c:pt idx="5">
                  <c:v>2.6875000000000004</c:v>
                </c:pt>
                <c:pt idx="6">
                  <c:v>2.6</c:v>
                </c:pt>
                <c:pt idx="7">
                  <c:v>2.6</c:v>
                </c:pt>
                <c:pt idx="8">
                  <c:v>2.6124999999999998</c:v>
                </c:pt>
                <c:pt idx="9">
                  <c:v>2.65</c:v>
                </c:pt>
                <c:pt idx="10">
                  <c:v>2.7499999999999996</c:v>
                </c:pt>
                <c:pt idx="11">
                  <c:v>2.8499999999999996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EE2-4DF4-BA88-6520BA38D29C}"/>
            </c:ext>
          </c:extLst>
        </c:ser>
        <c:ser>
          <c:idx val="9"/>
          <c:order val="9"/>
          <c:tx>
            <c:strRef>
              <c:f>'Evolución precio US$'!$D$15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66FF3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pPr>
              <a:solidFill>
                <a:srgbClr val="66FF33"/>
              </a:solidFill>
              <a:ln>
                <a:solidFill>
                  <a:srgbClr val="66FF3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US$'!$E$15:$P$15</c:f>
              <c:numCache>
                <c:formatCode>0.00</c:formatCode>
                <c:ptCount val="12"/>
                <c:pt idx="0">
                  <c:v>2.87</c:v>
                </c:pt>
                <c:pt idx="1">
                  <c:v>2.8250000000000002</c:v>
                </c:pt>
                <c:pt idx="2">
                  <c:v>2.5750000000000002</c:v>
                </c:pt>
                <c:pt idx="3">
                  <c:v>2.2000000000000002</c:v>
                </c:pt>
                <c:pt idx="4">
                  <c:v>2</c:v>
                </c:pt>
                <c:pt idx="5">
                  <c:v>2.1</c:v>
                </c:pt>
                <c:pt idx="6">
                  <c:v>2.4</c:v>
                </c:pt>
                <c:pt idx="7">
                  <c:v>2.3624999999999998</c:v>
                </c:pt>
                <c:pt idx="8">
                  <c:v>2.5833333333333335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EE2-4DF4-BA88-6520BA38D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18824"/>
        <c:axId val="602520784"/>
      </c:lineChart>
      <c:catAx>
        <c:axId val="6025188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602520784"/>
        <c:crosses val="autoZero"/>
        <c:auto val="1"/>
        <c:lblAlgn val="ctr"/>
        <c:lblOffset val="100"/>
        <c:noMultiLvlLbl val="0"/>
      </c:catAx>
      <c:valAx>
        <c:axId val="602520784"/>
        <c:scaling>
          <c:orientation val="minMax"/>
          <c:min val="1.8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60251882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105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'Evolución precio US$'!$S$4</c:f>
              <c:strCache>
                <c:ptCount val="1"/>
                <c:pt idx="0">
                  <c:v>Prices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'Evolución precio US$'!$D$5:$D$15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'Evolución precio US$'!$S$5:$S$15</c:f>
              <c:numCache>
                <c:formatCode>0.00</c:formatCode>
                <c:ptCount val="11"/>
                <c:pt idx="0">
                  <c:v>2.7284529260188428</c:v>
                </c:pt>
                <c:pt idx="1">
                  <c:v>3.5552435617426563</c:v>
                </c:pt>
                <c:pt idx="2">
                  <c:v>2.8358030550370592</c:v>
                </c:pt>
                <c:pt idx="3">
                  <c:v>3.0702045556689548</c:v>
                </c:pt>
                <c:pt idx="4">
                  <c:v>3.3112499999999998</c:v>
                </c:pt>
                <c:pt idx="5">
                  <c:v>2.8475000000000001</c:v>
                </c:pt>
                <c:pt idx="6">
                  <c:v>2.703875</c:v>
                </c:pt>
                <c:pt idx="7">
                  <c:v>3.0646249999999999</c:v>
                </c:pt>
                <c:pt idx="8">
                  <c:v>3.1254166666666667</c:v>
                </c:pt>
                <c:pt idx="9">
                  <c:v>2.7264583333333334</c:v>
                </c:pt>
                <c:pt idx="10">
                  <c:v>2.4350925925925924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60-492C-8500-67D22A0575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2526272"/>
        <c:axId val="602527056"/>
      </c:barChart>
      <c:catAx>
        <c:axId val="6025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2527056"/>
        <c:crosses val="autoZero"/>
        <c:auto val="1"/>
        <c:lblAlgn val="ctr"/>
        <c:lblOffset val="100"/>
        <c:noMultiLvlLbl val="0"/>
      </c:catAx>
      <c:valAx>
        <c:axId val="6025270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602526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Precios al Gancho en US$</a:t>
            </a:r>
            <a:endParaRPr lang="es-PY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'Evolución precio US$'!$D$6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US$'!$E$6:$P$6</c:f>
              <c:numCache>
                <c:formatCode>0.00</c:formatCode>
                <c:ptCount val="12"/>
                <c:pt idx="0">
                  <c:v>3.5134862832268281</c:v>
                </c:pt>
                <c:pt idx="1">
                  <c:v>3.4482230714507844</c:v>
                </c:pt>
                <c:pt idx="2">
                  <c:v>3.8292133862342594</c:v>
                </c:pt>
                <c:pt idx="3">
                  <c:v>3.9325000000000001</c:v>
                </c:pt>
                <c:pt idx="4">
                  <c:v>3.8639999999999999</c:v>
                </c:pt>
                <c:pt idx="5">
                  <c:v>3.7774999999999999</c:v>
                </c:pt>
                <c:pt idx="6">
                  <c:v>3.8224999999999998</c:v>
                </c:pt>
                <c:pt idx="7">
                  <c:v>4.2239999999999993</c:v>
                </c:pt>
                <c:pt idx="8">
                  <c:v>3.5024999999999999</c:v>
                </c:pt>
                <c:pt idx="9">
                  <c:v>2.915</c:v>
                </c:pt>
                <c:pt idx="10">
                  <c:v>2.9140000000000001</c:v>
                </c:pt>
                <c:pt idx="11">
                  <c:v>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E7-4A57-B982-53A7B88077A1}"/>
            </c:ext>
          </c:extLst>
        </c:ser>
        <c:ser>
          <c:idx val="8"/>
          <c:order val="1"/>
          <c:tx>
            <c:strRef>
              <c:f>'Evolución precio US$'!$D$14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US$'!$E$14:$P$14</c:f>
              <c:numCache>
                <c:formatCode>0.00</c:formatCode>
                <c:ptCount val="12"/>
                <c:pt idx="0">
                  <c:v>2.91</c:v>
                </c:pt>
                <c:pt idx="1">
                  <c:v>2.8</c:v>
                </c:pt>
                <c:pt idx="2">
                  <c:v>2.8374999999999999</c:v>
                </c:pt>
                <c:pt idx="3">
                  <c:v>2.7</c:v>
                </c:pt>
                <c:pt idx="4">
                  <c:v>2.72</c:v>
                </c:pt>
                <c:pt idx="5">
                  <c:v>2.6875000000000004</c:v>
                </c:pt>
                <c:pt idx="6">
                  <c:v>2.6</c:v>
                </c:pt>
                <c:pt idx="7">
                  <c:v>2.6</c:v>
                </c:pt>
                <c:pt idx="8">
                  <c:v>2.6124999999999998</c:v>
                </c:pt>
                <c:pt idx="9">
                  <c:v>2.65</c:v>
                </c:pt>
                <c:pt idx="10">
                  <c:v>2.7499999999999996</c:v>
                </c:pt>
                <c:pt idx="11">
                  <c:v>2.8499999999999996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E7-4A57-B982-53A7B88077A1}"/>
            </c:ext>
          </c:extLst>
        </c:ser>
        <c:ser>
          <c:idx val="9"/>
          <c:order val="2"/>
          <c:tx>
            <c:strRef>
              <c:f>'Evolución precio US$'!$D$15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US$'!$E$15:$P$15</c:f>
              <c:numCache>
                <c:formatCode>0.00</c:formatCode>
                <c:ptCount val="12"/>
                <c:pt idx="0">
                  <c:v>2.87</c:v>
                </c:pt>
                <c:pt idx="1">
                  <c:v>2.8250000000000002</c:v>
                </c:pt>
                <c:pt idx="2">
                  <c:v>2.5750000000000002</c:v>
                </c:pt>
                <c:pt idx="3">
                  <c:v>2.2000000000000002</c:v>
                </c:pt>
                <c:pt idx="4">
                  <c:v>2</c:v>
                </c:pt>
                <c:pt idx="5">
                  <c:v>2.1</c:v>
                </c:pt>
                <c:pt idx="6">
                  <c:v>2.4</c:v>
                </c:pt>
                <c:pt idx="7">
                  <c:v>2.3624999999999998</c:v>
                </c:pt>
                <c:pt idx="8">
                  <c:v>2.5833333333333335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E7-4A57-B982-53A7B8807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89992"/>
        <c:axId val="531195088"/>
      </c:lineChart>
      <c:catAx>
        <c:axId val="5311899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31195088"/>
        <c:crosses val="autoZero"/>
        <c:auto val="1"/>
        <c:lblAlgn val="ctr"/>
        <c:lblOffset val="100"/>
        <c:noMultiLvlLbl val="0"/>
      </c:catAx>
      <c:valAx>
        <c:axId val="531195088"/>
        <c:scaling>
          <c:orientation val="minMax"/>
          <c:min val="1.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531189992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105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Precios al Gancho en Gs.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839895013123358E-2"/>
          <c:y val="0.12019237173139159"/>
          <c:w val="0.90271949668436946"/>
          <c:h val="0.71945530842275374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precio Gs.'!$B$6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Gs.'!$C$6:$N$6</c:f>
              <c:numCache>
                <c:formatCode>_(* #,##0_);_(* \(#,##0\);_(* "-"??_);_(@_)</c:formatCode>
                <c:ptCount val="12"/>
                <c:pt idx="0">
                  <c:v>16300</c:v>
                </c:pt>
                <c:pt idx="1">
                  <c:v>15900</c:v>
                </c:pt>
                <c:pt idx="2">
                  <c:v>16460</c:v>
                </c:pt>
                <c:pt idx="3">
                  <c:v>15050</c:v>
                </c:pt>
                <c:pt idx="4">
                  <c:v>14580</c:v>
                </c:pt>
                <c:pt idx="5">
                  <c:v>14425</c:v>
                </c:pt>
                <c:pt idx="6">
                  <c:v>14350</c:v>
                </c:pt>
                <c:pt idx="7">
                  <c:v>15720</c:v>
                </c:pt>
                <c:pt idx="8">
                  <c:v>13000</c:v>
                </c:pt>
                <c:pt idx="9">
                  <c:v>12500</c:v>
                </c:pt>
                <c:pt idx="10">
                  <c:v>12860</c:v>
                </c:pt>
                <c:pt idx="11">
                  <c:v>13000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F0-4D53-8144-F97AF99AE6BE}"/>
            </c:ext>
          </c:extLst>
        </c:ser>
        <c:ser>
          <c:idx val="1"/>
          <c:order val="1"/>
          <c:tx>
            <c:strRef>
              <c:f>'Evolución precio Gs.'!$B$7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Gs.'!$C$7:$N$7</c:f>
              <c:numCache>
                <c:formatCode>_(* #,##0_);_(* \(#,##0\);_(* "-"??_);_(@_)</c:formatCode>
                <c:ptCount val="12"/>
                <c:pt idx="0">
                  <c:v>12200</c:v>
                </c:pt>
                <c:pt idx="1">
                  <c:v>12025</c:v>
                </c:pt>
                <c:pt idx="2">
                  <c:v>11950</c:v>
                </c:pt>
                <c:pt idx="3">
                  <c:v>11850</c:v>
                </c:pt>
                <c:pt idx="4">
                  <c:v>12080</c:v>
                </c:pt>
                <c:pt idx="5">
                  <c:v>11825</c:v>
                </c:pt>
                <c:pt idx="6">
                  <c:v>12030</c:v>
                </c:pt>
                <c:pt idx="7">
                  <c:v>12437.5</c:v>
                </c:pt>
                <c:pt idx="8">
                  <c:v>12900</c:v>
                </c:pt>
                <c:pt idx="9">
                  <c:v>13200</c:v>
                </c:pt>
                <c:pt idx="10">
                  <c:v>13425</c:v>
                </c:pt>
                <c:pt idx="11">
                  <c:v>13250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F0-4D53-8144-F97AF99AE6BE}"/>
            </c:ext>
          </c:extLst>
        </c:ser>
        <c:ser>
          <c:idx val="2"/>
          <c:order val="2"/>
          <c:tx>
            <c:strRef>
              <c:f>'Evolución precio Gs.'!$B$8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Gs.'!$C$8:$N$8</c:f>
              <c:numCache>
                <c:formatCode>_(* #,##0_);_(* \(#,##0\);_(* "-"??_);_(@_)</c:formatCode>
                <c:ptCount val="12"/>
                <c:pt idx="0">
                  <c:v>13120</c:v>
                </c:pt>
                <c:pt idx="1">
                  <c:v>13050</c:v>
                </c:pt>
                <c:pt idx="2">
                  <c:v>12650</c:v>
                </c:pt>
                <c:pt idx="3">
                  <c:v>12300</c:v>
                </c:pt>
                <c:pt idx="4">
                  <c:v>12109.5</c:v>
                </c:pt>
                <c:pt idx="5">
                  <c:v>12896.25</c:v>
                </c:pt>
                <c:pt idx="6">
                  <c:v>13152.679999999998</c:v>
                </c:pt>
                <c:pt idx="7">
                  <c:v>13168.375</c:v>
                </c:pt>
                <c:pt idx="8">
                  <c:v>13569.225</c:v>
                </c:pt>
                <c:pt idx="9">
                  <c:v>14666.5</c:v>
                </c:pt>
                <c:pt idx="10">
                  <c:v>14605.75</c:v>
                </c:pt>
                <c:pt idx="11">
                  <c:v>14355.75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F0-4D53-8144-F97AF99AE6BE}"/>
            </c:ext>
          </c:extLst>
        </c:ser>
        <c:ser>
          <c:idx val="3"/>
          <c:order val="3"/>
          <c:tx>
            <c:strRef>
              <c:f>'Evolución precio Gs.'!$B$9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Gs.'!$C$9:$N$9</c:f>
              <c:numCache>
                <c:formatCode>_(* #,##0_);_(* \(#,##0\);_(* "-"??_);_(@_)</c:formatCode>
                <c:ptCount val="12"/>
                <c:pt idx="0">
                  <c:v>15275.625</c:v>
                </c:pt>
                <c:pt idx="1">
                  <c:v>14299.375</c:v>
                </c:pt>
                <c:pt idx="2">
                  <c:v>13620.5</c:v>
                </c:pt>
                <c:pt idx="3">
                  <c:v>14099.8</c:v>
                </c:pt>
                <c:pt idx="4">
                  <c:v>14056.875</c:v>
                </c:pt>
                <c:pt idx="5">
                  <c:v>14296.5</c:v>
                </c:pt>
                <c:pt idx="6">
                  <c:v>14610.2</c:v>
                </c:pt>
                <c:pt idx="7">
                  <c:v>15089.375</c:v>
                </c:pt>
                <c:pt idx="8">
                  <c:v>15626.125</c:v>
                </c:pt>
                <c:pt idx="9">
                  <c:v>15867.65</c:v>
                </c:pt>
                <c:pt idx="10">
                  <c:v>15802.125</c:v>
                </c:pt>
                <c:pt idx="11">
                  <c:v>15704.7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F0-4D53-8144-F97AF99AE6BE}"/>
            </c:ext>
          </c:extLst>
        </c:ser>
        <c:ser>
          <c:idx val="4"/>
          <c:order val="4"/>
          <c:tx>
            <c:strRef>
              <c:f>'Evolución precio Gs.'!$B$10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Gs.'!$C$10:$N$10</c:f>
              <c:numCache>
                <c:formatCode>_(* #,##0_);_(* \(#,##0\);_(* "-"??_);_(@_)</c:formatCode>
                <c:ptCount val="12"/>
                <c:pt idx="0">
                  <c:v>15583.75</c:v>
                </c:pt>
                <c:pt idx="1">
                  <c:v>15400.25</c:v>
                </c:pt>
                <c:pt idx="2">
                  <c:v>15083.625</c:v>
                </c:pt>
                <c:pt idx="3">
                  <c:v>14348.8</c:v>
                </c:pt>
                <c:pt idx="4">
                  <c:v>14611.125</c:v>
                </c:pt>
                <c:pt idx="5">
                  <c:v>14848</c:v>
                </c:pt>
                <c:pt idx="6">
                  <c:v>14837.5</c:v>
                </c:pt>
                <c:pt idx="7">
                  <c:v>15258.75</c:v>
                </c:pt>
                <c:pt idx="8">
                  <c:v>14130</c:v>
                </c:pt>
                <c:pt idx="9">
                  <c:v>14471.625</c:v>
                </c:pt>
                <c:pt idx="10">
                  <c:v>14068</c:v>
                </c:pt>
                <c:pt idx="11">
                  <c:v>14185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7F0-4D53-8144-F97AF99AE6BE}"/>
            </c:ext>
          </c:extLst>
        </c:ser>
        <c:ser>
          <c:idx val="5"/>
          <c:order val="5"/>
          <c:tx>
            <c:strRef>
              <c:f>'Evolución precio Gs.'!$B$11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Gs.'!$C$11:$N$11</c:f>
              <c:numCache>
                <c:formatCode>_(* #,##0_);_(* \(#,##0\);_(* "-"??_);_(@_)</c:formatCode>
                <c:ptCount val="12"/>
                <c:pt idx="0">
                  <c:v>14515</c:v>
                </c:pt>
                <c:pt idx="1">
                  <c:v>14008</c:v>
                </c:pt>
                <c:pt idx="2">
                  <c:v>14387</c:v>
                </c:pt>
                <c:pt idx="3">
                  <c:v>14093.95</c:v>
                </c:pt>
                <c:pt idx="4">
                  <c:v>14024.475</c:v>
                </c:pt>
                <c:pt idx="5">
                  <c:v>14586.5</c:v>
                </c:pt>
                <c:pt idx="6">
                  <c:v>14927.175000000001</c:v>
                </c:pt>
                <c:pt idx="7">
                  <c:v>15951.16</c:v>
                </c:pt>
                <c:pt idx="8">
                  <c:v>16351.262499999999</c:v>
                </c:pt>
                <c:pt idx="9">
                  <c:v>16362.575000000001</c:v>
                </c:pt>
                <c:pt idx="10">
                  <c:v>17175.96</c:v>
                </c:pt>
                <c:pt idx="11">
                  <c:v>17007.7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F0-4D53-8144-F97AF99AE6BE}"/>
            </c:ext>
          </c:extLst>
        </c:ser>
        <c:ser>
          <c:idx val="6"/>
          <c:order val="6"/>
          <c:tx>
            <c:strRef>
              <c:f>'Evolución precio Gs.'!$B$12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Gs.'!$C$12:$N$12</c:f>
              <c:numCache>
                <c:formatCode>_(* #,##0_);_(* \(#,##0\);_(* "-"??_);_(@_)</c:formatCode>
                <c:ptCount val="12"/>
                <c:pt idx="0">
                  <c:v>17201</c:v>
                </c:pt>
                <c:pt idx="1">
                  <c:v>17527.625</c:v>
                </c:pt>
                <c:pt idx="2">
                  <c:v>16463.72</c:v>
                </c:pt>
                <c:pt idx="3">
                  <c:v>16756.849999999999</c:v>
                </c:pt>
                <c:pt idx="4">
                  <c:v>16903.96</c:v>
                </c:pt>
                <c:pt idx="5">
                  <c:v>16050.5</c:v>
                </c:pt>
                <c:pt idx="6">
                  <c:v>16409.05</c:v>
                </c:pt>
                <c:pt idx="7">
                  <c:v>17096.02</c:v>
                </c:pt>
                <c:pt idx="8">
                  <c:v>17275.650000000001</c:v>
                </c:pt>
                <c:pt idx="9">
                  <c:v>18119.924999999999</c:v>
                </c:pt>
                <c:pt idx="10">
                  <c:v>17900.8</c:v>
                </c:pt>
                <c:pt idx="11">
                  <c:v>17630.9375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7F0-4D53-8144-F97AF99AE6BE}"/>
            </c:ext>
          </c:extLst>
        </c:ser>
        <c:ser>
          <c:idx val="7"/>
          <c:order val="7"/>
          <c:tx>
            <c:strRef>
              <c:f>'Evolución precio Gs.'!$B$13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Gs.'!$C$13:$N$13</c:f>
              <c:numCache>
                <c:formatCode>_(* #,##0_);_(* \(#,##0\);_(* "-"??_);_(@_)</c:formatCode>
                <c:ptCount val="12"/>
                <c:pt idx="0">
                  <c:v>18517.400000000001</c:v>
                </c:pt>
                <c:pt idx="1">
                  <c:v>18577.075000000001</c:v>
                </c:pt>
                <c:pt idx="2">
                  <c:v>17644.575000000001</c:v>
                </c:pt>
                <c:pt idx="3">
                  <c:v>18111.25</c:v>
                </c:pt>
                <c:pt idx="4">
                  <c:v>16769.3</c:v>
                </c:pt>
                <c:pt idx="5">
                  <c:v>16760.875</c:v>
                </c:pt>
                <c:pt idx="6">
                  <c:v>17308.75</c:v>
                </c:pt>
                <c:pt idx="7">
                  <c:v>17883.099999999999</c:v>
                </c:pt>
                <c:pt idx="8">
                  <c:v>17657.5</c:v>
                </c:pt>
                <c:pt idx="9">
                  <c:v>17816.099999999999</c:v>
                </c:pt>
                <c:pt idx="10">
                  <c:v>18644.5625</c:v>
                </c:pt>
                <c:pt idx="11">
                  <c:v>17685.5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7F0-4D53-8144-F97AF99AE6BE}"/>
            </c:ext>
          </c:extLst>
        </c:ser>
        <c:ser>
          <c:idx val="8"/>
          <c:order val="8"/>
          <c:tx>
            <c:strRef>
              <c:f>'Evolución precio Gs.'!$B$14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pPr>
              <a:solidFill>
                <a:srgbClr val="66FF33"/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Gs.'!$C$14:$N$14</c:f>
              <c:numCache>
                <c:formatCode>_(* #,##0_);_(* \(#,##0\);_(* "-"??_);_(@_)</c:formatCode>
                <c:ptCount val="12"/>
                <c:pt idx="0">
                  <c:v>17382.099999999999</c:v>
                </c:pt>
                <c:pt idx="1">
                  <c:v>16862.75</c:v>
                </c:pt>
                <c:pt idx="2">
                  <c:v>16508.375</c:v>
                </c:pt>
                <c:pt idx="3">
                  <c:v>16672.5</c:v>
                </c:pt>
                <c:pt idx="4">
                  <c:v>17037.8</c:v>
                </c:pt>
                <c:pt idx="5">
                  <c:v>16528.875</c:v>
                </c:pt>
                <c:pt idx="6">
                  <c:v>15759.64</c:v>
                </c:pt>
                <c:pt idx="7">
                  <c:v>16037.45</c:v>
                </c:pt>
                <c:pt idx="8">
                  <c:v>16588</c:v>
                </c:pt>
                <c:pt idx="9">
                  <c:v>17054.870000000003</c:v>
                </c:pt>
                <c:pt idx="10">
                  <c:v>17781.287500000002</c:v>
                </c:pt>
                <c:pt idx="11">
                  <c:v>18412.675000000003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7F0-4D53-8144-F97AF99AE6BE}"/>
            </c:ext>
          </c:extLst>
        </c:ser>
        <c:ser>
          <c:idx val="9"/>
          <c:order val="9"/>
          <c:tx>
            <c:strRef>
              <c:f>'Evolución precio Gs.'!$B$15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pPr>
              <a:solidFill>
                <a:srgbClr val="66FF33"/>
              </a:solidFill>
              <a:ln>
                <a:solidFill>
                  <a:srgbClr val="66FF33"/>
                </a:solidFill>
              </a:ln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Gs.'!$C$15:$N$15</c:f>
              <c:numCache>
                <c:formatCode>_(* #,##0_);_(* \(#,##0\);_(* "-"??_);_(@_)</c:formatCode>
                <c:ptCount val="12"/>
                <c:pt idx="0">
                  <c:v>18682.409999999996</c:v>
                </c:pt>
                <c:pt idx="1">
                  <c:v>18428.75</c:v>
                </c:pt>
                <c:pt idx="2">
                  <c:v>16914.762499999997</c:v>
                </c:pt>
                <c:pt idx="3">
                  <c:v>14337.4</c:v>
                </c:pt>
                <c:pt idx="4">
                  <c:v>13100</c:v>
                </c:pt>
                <c:pt idx="5">
                  <c:v>14068.3</c:v>
                </c:pt>
                <c:pt idx="6">
                  <c:v>16560.38</c:v>
                </c:pt>
                <c:pt idx="7">
                  <c:v>16445.112499999999</c:v>
                </c:pt>
                <c:pt idx="8">
                  <c:v>18062.116666666665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7F0-4D53-8144-F97AF99A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93912"/>
        <c:axId val="531194304"/>
      </c:lineChart>
      <c:catAx>
        <c:axId val="531193912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crossAx val="531194304"/>
        <c:crosses val="autoZero"/>
        <c:auto val="1"/>
        <c:lblAlgn val="ctr"/>
        <c:lblOffset val="100"/>
        <c:noMultiLvlLbl val="0"/>
      </c:catAx>
      <c:valAx>
        <c:axId val="531194304"/>
        <c:scaling>
          <c:orientation val="minMax"/>
          <c:min val="10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1193912"/>
        <c:crosses val="autoZero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436561</xdr:colOff>
      <xdr:row>3</xdr:row>
      <xdr:rowOff>95260</xdr:rowOff>
    </xdr:from>
    <xdr:to>
      <xdr:col>53</xdr:col>
      <xdr:colOff>408214</xdr:colOff>
      <xdr:row>41</xdr:row>
      <xdr:rowOff>13607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752475</xdr:colOff>
      <xdr:row>32</xdr:row>
      <xdr:rowOff>166686</xdr:rowOff>
    </xdr:from>
    <xdr:to>
      <xdr:col>27</xdr:col>
      <xdr:colOff>47625</xdr:colOff>
      <xdr:row>52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315687</xdr:colOff>
      <xdr:row>16</xdr:row>
      <xdr:rowOff>15082</xdr:rowOff>
    </xdr:from>
    <xdr:to>
      <xdr:col>16</xdr:col>
      <xdr:colOff>717550</xdr:colOff>
      <xdr:row>40</xdr:row>
      <xdr:rowOff>107246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536726</xdr:colOff>
      <xdr:row>19</xdr:row>
      <xdr:rowOff>3476</xdr:rowOff>
    </xdr:from>
    <xdr:to>
      <xdr:col>25</xdr:col>
      <xdr:colOff>536726</xdr:colOff>
      <xdr:row>33</xdr:row>
      <xdr:rowOff>79676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452438</xdr:colOff>
      <xdr:row>44</xdr:row>
      <xdr:rowOff>130969</xdr:rowOff>
    </xdr:from>
    <xdr:to>
      <xdr:col>17</xdr:col>
      <xdr:colOff>92301</xdr:colOff>
      <xdr:row>69</xdr:row>
      <xdr:rowOff>32633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48682</xdr:colOff>
      <xdr:row>16</xdr:row>
      <xdr:rowOff>147372</xdr:rowOff>
    </xdr:from>
    <xdr:to>
      <xdr:col>13</xdr:col>
      <xdr:colOff>404282</xdr:colOff>
      <xdr:row>38</xdr:row>
      <xdr:rowOff>135467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\Desktop\Comisi&#243;n%20de%20Carne%202018\Precios2018\Hist&#243;rico%20Precios%20en%20Guaranies%20y%20US$%202018.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 mensual"/>
    </sheetNames>
    <sheetDataSet>
      <sheetData sheetId="0">
        <row r="556">
          <cell r="J556">
            <v>5675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9"/>
  <sheetViews>
    <sheetView zoomScale="70" zoomScaleNormal="70" workbookViewId="0">
      <pane xSplit="1" ySplit="3" topLeftCell="C680" activePane="bottomRight" state="frozen"/>
      <selection pane="topRight" activeCell="B1" sqref="B1"/>
      <selection pane="bottomLeft" activeCell="A3" sqref="A3"/>
      <selection pane="bottomRight" activeCell="L700" sqref="L700"/>
    </sheetView>
  </sheetViews>
  <sheetFormatPr baseColWidth="10" defaultRowHeight="15" outlineLevelRow="2" x14ac:dyDescent="0.25"/>
  <cols>
    <col min="1" max="1" width="2.42578125" customWidth="1"/>
    <col min="2" max="2" width="8.5703125" customWidth="1"/>
    <col min="3" max="3" width="13.42578125" customWidth="1"/>
    <col min="4" max="4" width="9.140625" style="13" customWidth="1"/>
    <col min="5" max="5" width="11.5703125" style="39"/>
    <col min="6" max="10" width="11.42578125" style="13"/>
    <col min="11" max="11" width="11.42578125" style="21"/>
    <col min="12" max="12" width="9.5703125" style="21" customWidth="1"/>
    <col min="14" max="15" width="11.42578125" style="27"/>
  </cols>
  <sheetData>
    <row r="1" spans="2:15" s="13" customFormat="1" ht="15.75" thickBot="1" x14ac:dyDescent="0.3">
      <c r="B1" s="13" t="s">
        <v>128</v>
      </c>
      <c r="E1" s="39"/>
    </row>
    <row r="2" spans="2:15" s="4" customFormat="1" ht="15.75" thickBot="1" x14ac:dyDescent="0.3">
      <c r="D2" s="13"/>
      <c r="E2" s="39"/>
      <c r="F2" s="13"/>
      <c r="G2" s="13"/>
      <c r="H2" s="13"/>
      <c r="I2" s="13"/>
      <c r="J2" s="13"/>
      <c r="K2" s="21"/>
      <c r="L2" s="21"/>
      <c r="N2" s="25"/>
      <c r="O2" s="25"/>
    </row>
    <row r="3" spans="2:15" ht="39" thickBot="1" x14ac:dyDescent="0.3">
      <c r="B3" s="2" t="s">
        <v>0</v>
      </c>
      <c r="C3" s="2" t="s">
        <v>1</v>
      </c>
      <c r="D3" s="6" t="s">
        <v>198</v>
      </c>
      <c r="E3" s="6" t="s">
        <v>2</v>
      </c>
      <c r="F3" s="38" t="s">
        <v>117</v>
      </c>
      <c r="G3" s="6" t="s">
        <v>118</v>
      </c>
      <c r="H3" s="6" t="s">
        <v>143</v>
      </c>
      <c r="I3" s="6" t="s">
        <v>144</v>
      </c>
      <c r="J3" s="6" t="s">
        <v>145</v>
      </c>
      <c r="K3" s="22" t="s">
        <v>27</v>
      </c>
      <c r="L3" s="24" t="s">
        <v>199</v>
      </c>
      <c r="M3" s="24" t="s">
        <v>29</v>
      </c>
      <c r="N3" s="6" t="s">
        <v>119</v>
      </c>
      <c r="O3" s="6" t="s">
        <v>120</v>
      </c>
    </row>
    <row r="4" spans="2:15" hidden="1" outlineLevel="2" x14ac:dyDescent="0.25">
      <c r="B4" s="3">
        <v>40179</v>
      </c>
      <c r="C4" s="16">
        <v>40183</v>
      </c>
      <c r="D4" s="17">
        <f>+L4/K4</f>
        <v>1.3530977512620468</v>
      </c>
      <c r="E4" s="17">
        <v>2.3558207128652286</v>
      </c>
      <c r="F4" s="17"/>
      <c r="G4" s="17"/>
      <c r="H4" s="17"/>
      <c r="I4" s="17"/>
      <c r="J4" s="17"/>
      <c r="K4" s="23">
        <f>M4/E4</f>
        <v>4669.2857142857147</v>
      </c>
      <c r="L4" s="20">
        <v>6318</v>
      </c>
      <c r="M4" s="20">
        <v>11000</v>
      </c>
      <c r="N4" s="26"/>
      <c r="O4" s="26"/>
    </row>
    <row r="5" spans="2:15" hidden="1" outlineLevel="2" x14ac:dyDescent="0.25">
      <c r="B5" s="3">
        <v>40179</v>
      </c>
      <c r="C5" s="16">
        <v>40190</v>
      </c>
      <c r="D5" s="17">
        <f t="shared" ref="D5:D68" si="0">+L5/K5</f>
        <v>1.2878988561107767</v>
      </c>
      <c r="E5" s="17">
        <v>2.2757375075255872</v>
      </c>
      <c r="F5" s="17"/>
      <c r="G5" s="17"/>
      <c r="H5" s="17"/>
      <c r="I5" s="17"/>
      <c r="J5" s="17"/>
      <c r="K5" s="23">
        <f>M5/E5</f>
        <v>4745.7142857142853</v>
      </c>
      <c r="L5" s="20">
        <v>6112</v>
      </c>
      <c r="M5" s="20">
        <v>10800</v>
      </c>
      <c r="N5" s="26"/>
      <c r="O5" s="26"/>
    </row>
    <row r="6" spans="2:15" hidden="1" outlineLevel="2" x14ac:dyDescent="0.25">
      <c r="B6" s="3">
        <v>40179</v>
      </c>
      <c r="C6" s="16">
        <v>40197</v>
      </c>
      <c r="D6" s="17">
        <f t="shared" si="0"/>
        <v>1.2835098335854764</v>
      </c>
      <c r="E6" s="17">
        <v>2.3721633888048412</v>
      </c>
      <c r="F6" s="17"/>
      <c r="G6" s="17"/>
      <c r="H6" s="17"/>
      <c r="I6" s="17"/>
      <c r="J6" s="17"/>
      <c r="K6" s="23">
        <f>M6/E6</f>
        <v>4721.4285714285716</v>
      </c>
      <c r="L6" s="20">
        <v>6060</v>
      </c>
      <c r="M6" s="20">
        <v>11200</v>
      </c>
      <c r="N6" s="26"/>
      <c r="O6" s="26"/>
    </row>
    <row r="7" spans="2:15" hidden="1" outlineLevel="2" x14ac:dyDescent="0.25">
      <c r="B7" s="3">
        <v>40179</v>
      </c>
      <c r="C7" s="16">
        <v>40204</v>
      </c>
      <c r="D7" s="17">
        <f t="shared" si="0"/>
        <v>1.2839964104098116</v>
      </c>
      <c r="E7" s="17">
        <v>2.5127131319174398</v>
      </c>
      <c r="F7" s="17"/>
      <c r="G7" s="17"/>
      <c r="H7" s="17"/>
      <c r="I7" s="17"/>
      <c r="J7" s="17"/>
      <c r="K7" s="23">
        <f>M7/E7</f>
        <v>4775.7142857142853</v>
      </c>
      <c r="L7" s="20">
        <v>6132</v>
      </c>
      <c r="M7" s="20">
        <v>12000</v>
      </c>
      <c r="N7" s="26"/>
      <c r="O7" s="26"/>
    </row>
    <row r="8" spans="2:15" s="13" customFormat="1" outlineLevel="1" collapsed="1" x14ac:dyDescent="0.25">
      <c r="B8" s="29" t="s">
        <v>30</v>
      </c>
      <c r="C8" s="16"/>
      <c r="D8" s="17">
        <f t="shared" ref="D8:O8" si="1">SUBTOTAL(1,D4:D7)</f>
        <v>1.3021257128420278</v>
      </c>
      <c r="E8" s="17">
        <f t="shared" si="1"/>
        <v>2.3791086852782741</v>
      </c>
      <c r="F8" s="17" t="e">
        <f t="shared" si="1"/>
        <v>#DIV/0!</v>
      </c>
      <c r="G8" s="17" t="e">
        <f t="shared" si="1"/>
        <v>#DIV/0!</v>
      </c>
      <c r="H8" s="17" t="e">
        <f t="shared" si="1"/>
        <v>#DIV/0!</v>
      </c>
      <c r="I8" s="17" t="e">
        <f t="shared" si="1"/>
        <v>#DIV/0!</v>
      </c>
      <c r="J8" s="17" t="e">
        <f t="shared" si="1"/>
        <v>#DIV/0!</v>
      </c>
      <c r="K8" s="23">
        <f t="shared" si="1"/>
        <v>4728.0357142857147</v>
      </c>
      <c r="L8" s="20">
        <f t="shared" si="1"/>
        <v>6155.5</v>
      </c>
      <c r="M8" s="20">
        <f t="shared" si="1"/>
        <v>11250</v>
      </c>
      <c r="N8" s="26" t="e">
        <f t="shared" si="1"/>
        <v>#DIV/0!</v>
      </c>
      <c r="O8" s="26" t="e">
        <f t="shared" si="1"/>
        <v>#DIV/0!</v>
      </c>
    </row>
    <row r="9" spans="2:15" hidden="1" outlineLevel="2" x14ac:dyDescent="0.25">
      <c r="B9" s="3">
        <v>40210</v>
      </c>
      <c r="C9" s="16">
        <v>40211</v>
      </c>
      <c r="D9" s="17">
        <f t="shared" si="0"/>
        <v>1.2909228441754916</v>
      </c>
      <c r="E9" s="17">
        <v>2.5416036308623298</v>
      </c>
      <c r="F9" s="17"/>
      <c r="G9" s="17"/>
      <c r="H9" s="17"/>
      <c r="I9" s="17"/>
      <c r="J9" s="17"/>
      <c r="K9" s="23">
        <f>M9/E9</f>
        <v>4721.4285714285716</v>
      </c>
      <c r="L9" s="20">
        <v>6095</v>
      </c>
      <c r="M9" s="20">
        <v>12000</v>
      </c>
      <c r="N9" s="26"/>
      <c r="O9" s="26"/>
    </row>
    <row r="10" spans="2:15" hidden="1" outlineLevel="2" x14ac:dyDescent="0.25">
      <c r="B10" s="3">
        <v>40210</v>
      </c>
      <c r="C10" s="16">
        <v>40218</v>
      </c>
      <c r="D10" s="17">
        <f t="shared" si="0"/>
        <v>1.3022713506965475</v>
      </c>
      <c r="E10" s="17">
        <v>2.5015142337976983</v>
      </c>
      <c r="F10" s="17"/>
      <c r="G10" s="17"/>
      <c r="H10" s="17"/>
      <c r="I10" s="17"/>
      <c r="J10" s="17"/>
      <c r="K10" s="23">
        <f>M10/E10</f>
        <v>4717.1428571428569</v>
      </c>
      <c r="L10" s="20">
        <v>6143</v>
      </c>
      <c r="M10" s="20">
        <v>11800</v>
      </c>
      <c r="N10" s="26"/>
      <c r="O10" s="26"/>
    </row>
    <row r="11" spans="2:15" hidden="1" outlineLevel="2" x14ac:dyDescent="0.25">
      <c r="B11" s="3">
        <v>40210</v>
      </c>
      <c r="C11" s="16">
        <v>40225</v>
      </c>
      <c r="D11" s="17">
        <f t="shared" si="0"/>
        <v>1.2772041062801931</v>
      </c>
      <c r="E11" s="17">
        <v>2.3671497584541061</v>
      </c>
      <c r="F11" s="17"/>
      <c r="G11" s="17"/>
      <c r="H11" s="17"/>
      <c r="I11" s="17"/>
      <c r="J11" s="17"/>
      <c r="K11" s="23">
        <f>M11/E11</f>
        <v>4731.4285714285716</v>
      </c>
      <c r="L11" s="20">
        <v>6043</v>
      </c>
      <c r="M11" s="20">
        <v>11200</v>
      </c>
      <c r="N11" s="26"/>
      <c r="O11" s="26"/>
    </row>
    <row r="12" spans="2:15" hidden="1" outlineLevel="2" x14ac:dyDescent="0.25">
      <c r="B12" s="3">
        <v>40210</v>
      </c>
      <c r="C12" s="16">
        <v>40232</v>
      </c>
      <c r="D12" s="17">
        <f t="shared" si="0"/>
        <v>1.2593017983980657</v>
      </c>
      <c r="E12" s="17">
        <v>2.36965392171679</v>
      </c>
      <c r="F12" s="17"/>
      <c r="G12" s="17"/>
      <c r="H12" s="17"/>
      <c r="I12" s="17"/>
      <c r="J12" s="17"/>
      <c r="K12" s="23">
        <f>M12/E12</f>
        <v>4726.4285714285716</v>
      </c>
      <c r="L12" s="20">
        <v>5952</v>
      </c>
      <c r="M12" s="20">
        <v>11200</v>
      </c>
      <c r="N12" s="26"/>
      <c r="O12" s="26"/>
    </row>
    <row r="13" spans="2:15" s="13" customFormat="1" outlineLevel="1" collapsed="1" x14ac:dyDescent="0.25">
      <c r="B13" s="5" t="s">
        <v>31</v>
      </c>
      <c r="C13" s="16"/>
      <c r="D13" s="17">
        <f t="shared" ref="D13:O13" si="2">SUBTOTAL(1,D9:D12)</f>
        <v>1.2824250248875744</v>
      </c>
      <c r="E13" s="17">
        <f t="shared" si="2"/>
        <v>2.4449803862077308</v>
      </c>
      <c r="F13" s="17" t="e">
        <f t="shared" si="2"/>
        <v>#DIV/0!</v>
      </c>
      <c r="G13" s="17" t="e">
        <f t="shared" si="2"/>
        <v>#DIV/0!</v>
      </c>
      <c r="H13" s="17" t="e">
        <f t="shared" si="2"/>
        <v>#DIV/0!</v>
      </c>
      <c r="I13" s="17" t="e">
        <f t="shared" si="2"/>
        <v>#DIV/0!</v>
      </c>
      <c r="J13" s="17" t="e">
        <f t="shared" si="2"/>
        <v>#DIV/0!</v>
      </c>
      <c r="K13" s="23">
        <f t="shared" si="2"/>
        <v>4724.1071428571431</v>
      </c>
      <c r="L13" s="23">
        <f t="shared" si="2"/>
        <v>6058.25</v>
      </c>
      <c r="M13" s="20">
        <f t="shared" si="2"/>
        <v>11550</v>
      </c>
      <c r="N13" s="26" t="e">
        <f t="shared" si="2"/>
        <v>#DIV/0!</v>
      </c>
      <c r="O13" s="26" t="e">
        <f t="shared" si="2"/>
        <v>#DIV/0!</v>
      </c>
    </row>
    <row r="14" spans="2:15" hidden="1" outlineLevel="2" x14ac:dyDescent="0.25">
      <c r="B14" s="3">
        <v>40238</v>
      </c>
      <c r="C14" s="16">
        <v>40239</v>
      </c>
      <c r="D14" s="17">
        <f t="shared" si="0"/>
        <v>1.298633879781421</v>
      </c>
      <c r="E14" s="17">
        <v>2.3800850030358229</v>
      </c>
      <c r="F14" s="17"/>
      <c r="G14" s="17"/>
      <c r="H14" s="17"/>
      <c r="I14" s="17"/>
      <c r="J14" s="17"/>
      <c r="K14" s="23">
        <f>M14/E14</f>
        <v>4705.7142857142853</v>
      </c>
      <c r="L14" s="20">
        <v>6111</v>
      </c>
      <c r="M14" s="20">
        <v>11200</v>
      </c>
      <c r="N14" s="26"/>
      <c r="O14" s="26"/>
    </row>
    <row r="15" spans="2:15" hidden="1" outlineLevel="2" x14ac:dyDescent="0.25">
      <c r="B15" s="3">
        <v>40238</v>
      </c>
      <c r="C15" s="16">
        <v>40246</v>
      </c>
      <c r="D15" s="17">
        <f t="shared" si="0"/>
        <v>1.26337323836945</v>
      </c>
      <c r="E15" s="17">
        <v>2.4397636005455374</v>
      </c>
      <c r="F15" s="17"/>
      <c r="G15" s="17"/>
      <c r="H15" s="17"/>
      <c r="I15" s="17"/>
      <c r="J15" s="17"/>
      <c r="K15" s="23">
        <f>M15/E15</f>
        <v>4713.5714285714284</v>
      </c>
      <c r="L15" s="20">
        <v>5955</v>
      </c>
      <c r="M15" s="20">
        <v>11500</v>
      </c>
      <c r="N15" s="26"/>
      <c r="O15" s="26"/>
    </row>
    <row r="16" spans="2:15" hidden="1" outlineLevel="2" x14ac:dyDescent="0.25">
      <c r="B16" s="3">
        <v>40238</v>
      </c>
      <c r="C16" s="16">
        <v>40253</v>
      </c>
      <c r="D16" s="17">
        <f t="shared" si="0"/>
        <v>1.263865291262136</v>
      </c>
      <c r="E16" s="17">
        <v>2.399878640776699</v>
      </c>
      <c r="F16" s="17"/>
      <c r="G16" s="17"/>
      <c r="H16" s="17"/>
      <c r="I16" s="17"/>
      <c r="J16" s="17"/>
      <c r="K16" s="23">
        <f>M16/E16</f>
        <v>4708.5714285714284</v>
      </c>
      <c r="L16" s="20">
        <v>5951</v>
      </c>
      <c r="M16" s="20">
        <v>11300</v>
      </c>
      <c r="N16" s="26"/>
      <c r="O16" s="26"/>
    </row>
    <row r="17" spans="2:15" hidden="1" outlineLevel="2" x14ac:dyDescent="0.25">
      <c r="B17" s="3">
        <v>40238</v>
      </c>
      <c r="C17" s="16">
        <v>40260</v>
      </c>
      <c r="D17" s="17">
        <f t="shared" si="0"/>
        <v>1.2836506497431248</v>
      </c>
      <c r="E17" s="17">
        <v>2.3904502870957995</v>
      </c>
      <c r="F17" s="17"/>
      <c r="G17" s="17"/>
      <c r="H17" s="17"/>
      <c r="I17" s="17"/>
      <c r="J17" s="17"/>
      <c r="K17" s="23">
        <f>M17/E17</f>
        <v>4727.1428571428569</v>
      </c>
      <c r="L17" s="20">
        <v>6068</v>
      </c>
      <c r="M17" s="20">
        <v>11300</v>
      </c>
      <c r="N17" s="26"/>
      <c r="O17" s="26"/>
    </row>
    <row r="18" spans="2:15" hidden="1" outlineLevel="2" x14ac:dyDescent="0.25">
      <c r="B18" s="3">
        <v>40238</v>
      </c>
      <c r="C18" s="16">
        <v>40267</v>
      </c>
      <c r="D18" s="17">
        <f t="shared" si="0"/>
        <v>1.2894960534304798</v>
      </c>
      <c r="E18" s="17">
        <v>2.4650880388585308</v>
      </c>
      <c r="F18" s="17"/>
      <c r="G18" s="17"/>
      <c r="H18" s="17"/>
      <c r="I18" s="17"/>
      <c r="J18" s="17"/>
      <c r="K18" s="23">
        <f>M18/E18</f>
        <v>4705.7142857142853</v>
      </c>
      <c r="L18" s="20">
        <v>6068</v>
      </c>
      <c r="M18" s="20">
        <v>11600</v>
      </c>
      <c r="N18" s="26"/>
      <c r="O18" s="26"/>
    </row>
    <row r="19" spans="2:15" s="13" customFormat="1" outlineLevel="1" collapsed="1" x14ac:dyDescent="0.25">
      <c r="B19" s="5" t="s">
        <v>32</v>
      </c>
      <c r="C19" s="16"/>
      <c r="D19" s="17">
        <f t="shared" ref="D19:O19" si="3">SUBTOTAL(1,D14:D18)</f>
        <v>1.2798038225173223</v>
      </c>
      <c r="E19" s="17">
        <f t="shared" si="3"/>
        <v>2.415053114062478</v>
      </c>
      <c r="F19" s="17" t="e">
        <f t="shared" si="3"/>
        <v>#DIV/0!</v>
      </c>
      <c r="G19" s="17" t="e">
        <f t="shared" si="3"/>
        <v>#DIV/0!</v>
      </c>
      <c r="H19" s="17" t="e">
        <f t="shared" si="3"/>
        <v>#DIV/0!</v>
      </c>
      <c r="I19" s="17" t="e">
        <f t="shared" si="3"/>
        <v>#DIV/0!</v>
      </c>
      <c r="J19" s="17" t="e">
        <f t="shared" si="3"/>
        <v>#DIV/0!</v>
      </c>
      <c r="K19" s="23">
        <f t="shared" si="3"/>
        <v>4712.1428571428569</v>
      </c>
      <c r="L19" s="20">
        <f t="shared" si="3"/>
        <v>6030.6</v>
      </c>
      <c r="M19" s="20">
        <f t="shared" si="3"/>
        <v>11380</v>
      </c>
      <c r="N19" s="26" t="e">
        <f t="shared" si="3"/>
        <v>#DIV/0!</v>
      </c>
      <c r="O19" s="26" t="e">
        <f t="shared" si="3"/>
        <v>#DIV/0!</v>
      </c>
    </row>
    <row r="20" spans="2:15" hidden="1" outlineLevel="2" x14ac:dyDescent="0.25">
      <c r="B20" s="3">
        <v>40269</v>
      </c>
      <c r="C20" s="16">
        <v>40274</v>
      </c>
      <c r="D20" s="17">
        <f t="shared" si="0"/>
        <v>1.3229416224412436</v>
      </c>
      <c r="E20" s="17">
        <v>2.5049279757391965</v>
      </c>
      <c r="F20" s="17"/>
      <c r="G20" s="17"/>
      <c r="H20" s="17"/>
      <c r="I20" s="17"/>
      <c r="J20" s="17"/>
      <c r="K20" s="23">
        <f>M20/E20</f>
        <v>4710.7142857142853</v>
      </c>
      <c r="L20" s="20">
        <v>6232</v>
      </c>
      <c r="M20" s="20">
        <v>11800</v>
      </c>
      <c r="N20" s="26"/>
      <c r="O20" s="26"/>
    </row>
    <row r="21" spans="2:15" hidden="1" outlineLevel="2" x14ac:dyDescent="0.25">
      <c r="B21" s="3">
        <v>40269</v>
      </c>
      <c r="C21" s="16">
        <v>40281</v>
      </c>
      <c r="D21" s="17">
        <f t="shared" si="0"/>
        <v>1.2679285281647488</v>
      </c>
      <c r="E21" s="17">
        <v>2.5015142337976983</v>
      </c>
      <c r="F21" s="17"/>
      <c r="G21" s="17"/>
      <c r="H21" s="17"/>
      <c r="I21" s="17"/>
      <c r="J21" s="17"/>
      <c r="K21" s="23">
        <f>M21/E21</f>
        <v>4717.1428571428569</v>
      </c>
      <c r="L21" s="20">
        <v>5981</v>
      </c>
      <c r="M21" s="20">
        <v>11800</v>
      </c>
      <c r="N21" s="26"/>
      <c r="O21" s="26"/>
    </row>
    <row r="22" spans="2:15" hidden="1" outlineLevel="2" x14ac:dyDescent="0.25">
      <c r="B22" s="3">
        <v>40269</v>
      </c>
      <c r="C22" s="16">
        <v>40288</v>
      </c>
      <c r="D22" s="17">
        <f t="shared" si="0"/>
        <v>1.2371945701357467</v>
      </c>
      <c r="E22" s="17">
        <v>2.4917043740573153</v>
      </c>
      <c r="F22" s="17"/>
      <c r="G22" s="17"/>
      <c r="H22" s="17"/>
      <c r="I22" s="17"/>
      <c r="J22" s="17"/>
      <c r="K22" s="23">
        <f>M22/E22</f>
        <v>4735.7142857142853</v>
      </c>
      <c r="L22" s="20">
        <v>5859</v>
      </c>
      <c r="M22" s="20">
        <v>11800</v>
      </c>
      <c r="N22" s="26"/>
      <c r="O22" s="26"/>
    </row>
    <row r="23" spans="2:15" hidden="1" outlineLevel="2" x14ac:dyDescent="0.25">
      <c r="B23" s="3">
        <v>40269</v>
      </c>
      <c r="C23" s="16">
        <v>40295</v>
      </c>
      <c r="D23" s="17">
        <f t="shared" si="0"/>
        <v>1.240765290750226</v>
      </c>
      <c r="E23" s="17">
        <v>2.5308827960228983</v>
      </c>
      <c r="F23" s="17"/>
      <c r="G23" s="17"/>
      <c r="H23" s="17"/>
      <c r="I23" s="17"/>
      <c r="J23" s="17"/>
      <c r="K23" s="23">
        <f>M23/E23</f>
        <v>4741.4285714285716</v>
      </c>
      <c r="L23" s="20">
        <v>5883</v>
      </c>
      <c r="M23" s="20">
        <v>12000</v>
      </c>
      <c r="N23" s="26"/>
      <c r="O23" s="26"/>
    </row>
    <row r="24" spans="2:15" s="13" customFormat="1" outlineLevel="1" collapsed="1" x14ac:dyDescent="0.25">
      <c r="B24" s="5" t="s">
        <v>33</v>
      </c>
      <c r="C24" s="16"/>
      <c r="D24" s="17">
        <f t="shared" ref="D24:O24" si="4">SUBTOTAL(1,D20:D23)</f>
        <v>1.2672075028729912</v>
      </c>
      <c r="E24" s="17">
        <f t="shared" si="4"/>
        <v>2.5072573449042768</v>
      </c>
      <c r="F24" s="17" t="e">
        <f t="shared" si="4"/>
        <v>#DIV/0!</v>
      </c>
      <c r="G24" s="17" t="e">
        <f t="shared" si="4"/>
        <v>#DIV/0!</v>
      </c>
      <c r="H24" s="17" t="e">
        <f t="shared" si="4"/>
        <v>#DIV/0!</v>
      </c>
      <c r="I24" s="17" t="e">
        <f t="shared" si="4"/>
        <v>#DIV/0!</v>
      </c>
      <c r="J24" s="17" t="e">
        <f t="shared" si="4"/>
        <v>#DIV/0!</v>
      </c>
      <c r="K24" s="23">
        <f t="shared" si="4"/>
        <v>4726.25</v>
      </c>
      <c r="L24" s="20">
        <f t="shared" si="4"/>
        <v>5988.75</v>
      </c>
      <c r="M24" s="20">
        <f t="shared" si="4"/>
        <v>11850</v>
      </c>
      <c r="N24" s="26" t="e">
        <f t="shared" si="4"/>
        <v>#DIV/0!</v>
      </c>
      <c r="O24" s="26" t="e">
        <f t="shared" si="4"/>
        <v>#DIV/0!</v>
      </c>
    </row>
    <row r="25" spans="2:15" hidden="1" outlineLevel="2" x14ac:dyDescent="0.25">
      <c r="B25" s="3">
        <v>40299</v>
      </c>
      <c r="C25" s="16">
        <v>40302</v>
      </c>
      <c r="D25" s="17">
        <f t="shared" si="0"/>
        <v>1.250285370982277</v>
      </c>
      <c r="E25" s="17">
        <v>2.4181435866626617</v>
      </c>
      <c r="F25" s="17"/>
      <c r="G25" s="17"/>
      <c r="H25" s="17"/>
      <c r="I25" s="17"/>
      <c r="J25" s="17"/>
      <c r="K25" s="23">
        <f>M25/E25</f>
        <v>4755.7142857142853</v>
      </c>
      <c r="L25" s="20">
        <v>5946</v>
      </c>
      <c r="M25" s="20">
        <v>11500</v>
      </c>
      <c r="N25" s="26"/>
      <c r="O25" s="26"/>
    </row>
    <row r="26" spans="2:15" hidden="1" outlineLevel="2" x14ac:dyDescent="0.25">
      <c r="B26" s="3">
        <v>40299</v>
      </c>
      <c r="C26" s="16">
        <v>40309</v>
      </c>
      <c r="D26" s="17">
        <f t="shared" si="0"/>
        <v>1.2994882600842868</v>
      </c>
      <c r="E26" s="17">
        <v>2.3600240818783869</v>
      </c>
      <c r="F26" s="17"/>
      <c r="G26" s="17"/>
      <c r="H26" s="17"/>
      <c r="I26" s="17"/>
      <c r="J26" s="17"/>
      <c r="K26" s="23">
        <f>M26/E26</f>
        <v>4745.7142857142853</v>
      </c>
      <c r="L26" s="20">
        <v>6167</v>
      </c>
      <c r="M26" s="20">
        <v>11200</v>
      </c>
      <c r="N26" s="26"/>
      <c r="O26" s="26"/>
    </row>
    <row r="27" spans="2:15" hidden="1" outlineLevel="2" x14ac:dyDescent="0.25">
      <c r="B27" s="3">
        <v>40299</v>
      </c>
      <c r="C27" s="16">
        <v>40316</v>
      </c>
      <c r="D27" s="17">
        <f t="shared" si="0"/>
        <v>1.2415252965020267</v>
      </c>
      <c r="E27" s="17">
        <v>2.3540009007656506</v>
      </c>
      <c r="F27" s="17"/>
      <c r="G27" s="17"/>
      <c r="H27" s="17"/>
      <c r="I27" s="17"/>
      <c r="J27" s="17"/>
      <c r="K27" s="23">
        <f>M27/E27</f>
        <v>4757.8571428571431</v>
      </c>
      <c r="L27" s="20">
        <v>5907</v>
      </c>
      <c r="M27" s="20">
        <v>11200</v>
      </c>
      <c r="N27" s="26"/>
      <c r="O27" s="26"/>
    </row>
    <row r="28" spans="2:15" hidden="1" outlineLevel="2" x14ac:dyDescent="0.25">
      <c r="B28" s="3">
        <v>40299</v>
      </c>
      <c r="C28" s="16">
        <v>40324</v>
      </c>
      <c r="D28" s="17">
        <f t="shared" si="0"/>
        <v>1.2654572713643177</v>
      </c>
      <c r="E28" s="17">
        <v>2.4347826086956519</v>
      </c>
      <c r="F28" s="17"/>
      <c r="G28" s="17"/>
      <c r="H28" s="17"/>
      <c r="I28" s="17"/>
      <c r="J28" s="17"/>
      <c r="K28" s="23">
        <f>M28/E28</f>
        <v>4764.2857142857147</v>
      </c>
      <c r="L28" s="20">
        <v>6029</v>
      </c>
      <c r="M28" s="20">
        <v>11600</v>
      </c>
      <c r="N28" s="26"/>
      <c r="O28" s="26"/>
    </row>
    <row r="29" spans="2:15" s="13" customFormat="1" outlineLevel="1" collapsed="1" x14ac:dyDescent="0.25">
      <c r="B29" s="5" t="s">
        <v>34</v>
      </c>
      <c r="C29" s="16"/>
      <c r="D29" s="17">
        <f t="shared" ref="D29:O29" si="5">SUBTOTAL(1,D25:D28)</f>
        <v>1.2641890497332269</v>
      </c>
      <c r="E29" s="17">
        <f t="shared" si="5"/>
        <v>2.3917377945005875</v>
      </c>
      <c r="F29" s="17" t="e">
        <f t="shared" si="5"/>
        <v>#DIV/0!</v>
      </c>
      <c r="G29" s="17" t="e">
        <f t="shared" si="5"/>
        <v>#DIV/0!</v>
      </c>
      <c r="H29" s="17" t="e">
        <f t="shared" si="5"/>
        <v>#DIV/0!</v>
      </c>
      <c r="I29" s="17" t="e">
        <f t="shared" si="5"/>
        <v>#DIV/0!</v>
      </c>
      <c r="J29" s="17" t="e">
        <f t="shared" si="5"/>
        <v>#DIV/0!</v>
      </c>
      <c r="K29" s="23">
        <f t="shared" si="5"/>
        <v>4755.8928571428569</v>
      </c>
      <c r="L29" s="20">
        <f t="shared" si="5"/>
        <v>6012.25</v>
      </c>
      <c r="M29" s="20">
        <f t="shared" si="5"/>
        <v>11375</v>
      </c>
      <c r="N29" s="26" t="e">
        <f t="shared" si="5"/>
        <v>#DIV/0!</v>
      </c>
      <c r="O29" s="26" t="e">
        <f t="shared" si="5"/>
        <v>#DIV/0!</v>
      </c>
    </row>
    <row r="30" spans="2:15" hidden="1" outlineLevel="2" x14ac:dyDescent="0.25">
      <c r="B30" s="3">
        <v>40330</v>
      </c>
      <c r="C30" s="16">
        <v>40330</v>
      </c>
      <c r="D30" s="17">
        <f t="shared" si="0"/>
        <v>1.3076184763047389</v>
      </c>
      <c r="E30" s="17">
        <v>2.4355128974205158</v>
      </c>
      <c r="F30" s="17"/>
      <c r="G30" s="17"/>
      <c r="H30" s="17"/>
      <c r="I30" s="17"/>
      <c r="J30" s="17"/>
      <c r="K30" s="23">
        <f>M30/E30</f>
        <v>4762.8571428571431</v>
      </c>
      <c r="L30" s="20">
        <v>6228</v>
      </c>
      <c r="M30" s="20">
        <v>11600</v>
      </c>
      <c r="N30" s="26"/>
      <c r="O30" s="26"/>
    </row>
    <row r="31" spans="2:15" hidden="1" outlineLevel="2" x14ac:dyDescent="0.25">
      <c r="B31" s="3">
        <v>40330</v>
      </c>
      <c r="C31" s="16">
        <v>40337</v>
      </c>
      <c r="D31" s="17">
        <f t="shared" si="0"/>
        <v>1.2883101332135909</v>
      </c>
      <c r="E31" s="17">
        <v>2.4726837299805418</v>
      </c>
      <c r="F31" s="17"/>
      <c r="G31" s="17"/>
      <c r="H31" s="17"/>
      <c r="I31" s="17"/>
      <c r="J31" s="17"/>
      <c r="K31" s="23">
        <f>M31/E31</f>
        <v>4772.1428571428569</v>
      </c>
      <c r="L31" s="20">
        <v>6148</v>
      </c>
      <c r="M31" s="20">
        <v>11800</v>
      </c>
      <c r="N31" s="26"/>
      <c r="O31" s="26"/>
    </row>
    <row r="32" spans="2:15" hidden="1" outlineLevel="2" x14ac:dyDescent="0.25">
      <c r="B32" s="3">
        <v>40330</v>
      </c>
      <c r="C32" s="16">
        <v>40344</v>
      </c>
      <c r="D32" s="17">
        <f t="shared" si="0"/>
        <v>1.2814981273408239</v>
      </c>
      <c r="E32" s="17">
        <v>2.4749063670411982</v>
      </c>
      <c r="F32" s="17"/>
      <c r="G32" s="17"/>
      <c r="H32" s="17"/>
      <c r="I32" s="17"/>
      <c r="J32" s="17"/>
      <c r="K32" s="23">
        <f>M32/E32</f>
        <v>4767.8571428571431</v>
      </c>
      <c r="L32" s="20">
        <v>6110</v>
      </c>
      <c r="M32" s="20">
        <v>11800</v>
      </c>
      <c r="N32" s="26"/>
      <c r="O32" s="26"/>
    </row>
    <row r="33" spans="2:16" hidden="1" outlineLevel="2" x14ac:dyDescent="0.25">
      <c r="B33" s="3">
        <v>40330</v>
      </c>
      <c r="C33" s="16">
        <v>40351</v>
      </c>
      <c r="D33" s="17">
        <f t="shared" si="0"/>
        <v>1.2991782459285821</v>
      </c>
      <c r="E33" s="17">
        <v>2.4682504108770358</v>
      </c>
      <c r="F33" s="17"/>
      <c r="G33" s="17"/>
      <c r="H33" s="17"/>
      <c r="I33" s="17"/>
      <c r="J33" s="17"/>
      <c r="K33" s="23">
        <f>M33/E33</f>
        <v>4780.7142857142853</v>
      </c>
      <c r="L33" s="20">
        <v>6211</v>
      </c>
      <c r="M33" s="20">
        <v>11800</v>
      </c>
      <c r="N33" s="26"/>
      <c r="O33" s="26"/>
    </row>
    <row r="34" spans="2:16" hidden="1" outlineLevel="2" x14ac:dyDescent="0.25">
      <c r="B34" s="3">
        <v>40330</v>
      </c>
      <c r="C34" s="16">
        <v>40358</v>
      </c>
      <c r="D34" s="17">
        <f t="shared" si="0"/>
        <v>1.3090827472691906</v>
      </c>
      <c r="E34" s="17">
        <v>2.5138410893311387</v>
      </c>
      <c r="F34" s="17"/>
      <c r="G34" s="17"/>
      <c r="H34" s="17"/>
      <c r="I34" s="17"/>
      <c r="J34" s="17"/>
      <c r="K34" s="23">
        <f>M34/E34</f>
        <v>4773.5714285714284</v>
      </c>
      <c r="L34" s="20">
        <v>6249</v>
      </c>
      <c r="M34" s="20">
        <v>12000</v>
      </c>
      <c r="N34" s="26"/>
      <c r="O34" s="26"/>
      <c r="P34" s="1"/>
    </row>
    <row r="35" spans="2:16" s="13" customFormat="1" outlineLevel="1" collapsed="1" x14ac:dyDescent="0.25">
      <c r="B35" s="5" t="s">
        <v>35</v>
      </c>
      <c r="C35" s="16"/>
      <c r="D35" s="17">
        <f t="shared" ref="D35:O35" si="6">SUBTOTAL(1,D30:D34)</f>
        <v>1.2971375460113852</v>
      </c>
      <c r="E35" s="17">
        <f t="shared" si="6"/>
        <v>2.4730388989300858</v>
      </c>
      <c r="F35" s="17" t="e">
        <f t="shared" si="6"/>
        <v>#DIV/0!</v>
      </c>
      <c r="G35" s="17" t="e">
        <f t="shared" si="6"/>
        <v>#DIV/0!</v>
      </c>
      <c r="H35" s="17" t="e">
        <f t="shared" si="6"/>
        <v>#DIV/0!</v>
      </c>
      <c r="I35" s="17" t="e">
        <f t="shared" si="6"/>
        <v>#DIV/0!</v>
      </c>
      <c r="J35" s="17" t="e">
        <f t="shared" si="6"/>
        <v>#DIV/0!</v>
      </c>
      <c r="K35" s="23">
        <f t="shared" si="6"/>
        <v>4771.4285714285706</v>
      </c>
      <c r="L35" s="20">
        <f t="shared" si="6"/>
        <v>6189.2</v>
      </c>
      <c r="M35" s="20">
        <f t="shared" si="6"/>
        <v>11800</v>
      </c>
      <c r="N35" s="26" t="e">
        <f t="shared" si="6"/>
        <v>#DIV/0!</v>
      </c>
      <c r="O35" s="26" t="e">
        <f t="shared" si="6"/>
        <v>#DIV/0!</v>
      </c>
    </row>
    <row r="36" spans="2:16" hidden="1" outlineLevel="2" x14ac:dyDescent="0.25">
      <c r="B36" s="3">
        <v>40360</v>
      </c>
      <c r="C36" s="16">
        <v>40365</v>
      </c>
      <c r="D36" s="17">
        <f t="shared" si="0"/>
        <v>1.3177701389926766</v>
      </c>
      <c r="E36" s="17">
        <v>2.5526827081153787</v>
      </c>
      <c r="F36" s="17"/>
      <c r="G36" s="17"/>
      <c r="H36" s="17"/>
      <c r="I36" s="17"/>
      <c r="J36" s="17"/>
      <c r="K36" s="23">
        <f>M36/E36</f>
        <v>4779.2857142857147</v>
      </c>
      <c r="L36" s="20">
        <v>6298</v>
      </c>
      <c r="M36" s="20">
        <v>12200</v>
      </c>
      <c r="N36" s="26"/>
      <c r="O36" s="26"/>
      <c r="P36" s="1"/>
    </row>
    <row r="37" spans="2:16" hidden="1" outlineLevel="2" x14ac:dyDescent="0.25">
      <c r="B37" s="3">
        <v>40360</v>
      </c>
      <c r="C37" s="16">
        <v>40372</v>
      </c>
      <c r="D37" s="17">
        <f t="shared" si="0"/>
        <v>1.3610179640718563</v>
      </c>
      <c r="E37" s="17">
        <v>2.6197604790419162</v>
      </c>
      <c r="F37" s="17"/>
      <c r="G37" s="17"/>
      <c r="H37" s="17"/>
      <c r="I37" s="17"/>
      <c r="J37" s="17"/>
      <c r="K37" s="23">
        <f>M37/E37</f>
        <v>4771.4285714285716</v>
      </c>
      <c r="L37" s="20">
        <v>6494</v>
      </c>
      <c r="M37" s="20">
        <v>12500</v>
      </c>
      <c r="N37" s="26"/>
      <c r="O37" s="26"/>
      <c r="P37" s="1"/>
    </row>
    <row r="38" spans="2:16" hidden="1" outlineLevel="2" x14ac:dyDescent="0.25">
      <c r="B38" s="3">
        <v>40360</v>
      </c>
      <c r="C38" s="16">
        <v>40379</v>
      </c>
      <c r="D38" s="17">
        <f t="shared" si="0"/>
        <v>1.4144373038409803</v>
      </c>
      <c r="E38" s="17">
        <v>2.6154535943805111</v>
      </c>
      <c r="F38" s="17"/>
      <c r="G38" s="17"/>
      <c r="H38" s="17"/>
      <c r="I38" s="17"/>
      <c r="J38" s="17"/>
      <c r="K38" s="23">
        <f>M38/E38</f>
        <v>4779.2857142857147</v>
      </c>
      <c r="L38" s="20">
        <v>6760</v>
      </c>
      <c r="M38" s="20">
        <v>12500</v>
      </c>
      <c r="N38" s="26"/>
      <c r="O38" s="26"/>
      <c r="P38" s="1"/>
    </row>
    <row r="39" spans="2:16" hidden="1" outlineLevel="2" x14ac:dyDescent="0.25">
      <c r="B39" s="3">
        <v>40360</v>
      </c>
      <c r="C39" s="16">
        <v>40386</v>
      </c>
      <c r="D39" s="17">
        <f t="shared" si="0"/>
        <v>1.4245246294355443</v>
      </c>
      <c r="E39" s="17">
        <v>2.620152717472676</v>
      </c>
      <c r="F39" s="17"/>
      <c r="G39" s="17"/>
      <c r="H39" s="17"/>
      <c r="I39" s="17"/>
      <c r="J39" s="17"/>
      <c r="K39" s="23">
        <f>M39/E39</f>
        <v>4770.7142857142853</v>
      </c>
      <c r="L39" s="20">
        <v>6796</v>
      </c>
      <c r="M39" s="20">
        <v>12500</v>
      </c>
      <c r="N39" s="26"/>
      <c r="O39" s="26"/>
      <c r="P39" s="1"/>
    </row>
    <row r="40" spans="2:16" s="13" customFormat="1" outlineLevel="1" collapsed="1" x14ac:dyDescent="0.25">
      <c r="B40" s="5" t="s">
        <v>36</v>
      </c>
      <c r="C40" s="16"/>
      <c r="D40" s="17">
        <f t="shared" ref="D40:O40" si="7">SUBTOTAL(1,D36:D39)</f>
        <v>1.3794375090852644</v>
      </c>
      <c r="E40" s="17">
        <f t="shared" si="7"/>
        <v>2.6020123747526207</v>
      </c>
      <c r="F40" s="17" t="e">
        <f t="shared" si="7"/>
        <v>#DIV/0!</v>
      </c>
      <c r="G40" s="17" t="e">
        <f t="shared" si="7"/>
        <v>#DIV/0!</v>
      </c>
      <c r="H40" s="17" t="e">
        <f t="shared" si="7"/>
        <v>#DIV/0!</v>
      </c>
      <c r="I40" s="17" t="e">
        <f t="shared" si="7"/>
        <v>#DIV/0!</v>
      </c>
      <c r="J40" s="17" t="e">
        <f t="shared" si="7"/>
        <v>#DIV/0!</v>
      </c>
      <c r="K40" s="23">
        <f t="shared" si="7"/>
        <v>4775.1785714285716</v>
      </c>
      <c r="L40" s="20">
        <f t="shared" si="7"/>
        <v>6587</v>
      </c>
      <c r="M40" s="20">
        <f t="shared" si="7"/>
        <v>12425</v>
      </c>
      <c r="N40" s="26" t="e">
        <f t="shared" si="7"/>
        <v>#DIV/0!</v>
      </c>
      <c r="O40" s="26" t="e">
        <f t="shared" si="7"/>
        <v>#DIV/0!</v>
      </c>
    </row>
    <row r="41" spans="2:16" hidden="1" outlineLevel="2" x14ac:dyDescent="0.25">
      <c r="B41" s="3">
        <v>40391</v>
      </c>
      <c r="C41" s="16">
        <v>40393</v>
      </c>
      <c r="D41" s="17">
        <f t="shared" si="0"/>
        <v>1.479023805958976</v>
      </c>
      <c r="E41" s="17">
        <v>2.5572690522533317</v>
      </c>
      <c r="F41" s="17"/>
      <c r="G41" s="17"/>
      <c r="H41" s="17"/>
      <c r="I41" s="17"/>
      <c r="J41" s="17"/>
      <c r="K41" s="23">
        <f>M41/E41</f>
        <v>4770.7142857142853</v>
      </c>
      <c r="L41" s="57">
        <v>7056</v>
      </c>
      <c r="M41" s="20">
        <v>12200</v>
      </c>
      <c r="N41" s="26"/>
      <c r="O41" s="26"/>
      <c r="P41" s="1"/>
    </row>
    <row r="42" spans="2:16" hidden="1" outlineLevel="2" x14ac:dyDescent="0.25">
      <c r="B42" s="3">
        <v>40391</v>
      </c>
      <c r="C42" s="16">
        <v>40400</v>
      </c>
      <c r="D42" s="17">
        <f t="shared" si="0"/>
        <v>1.5296373988612526</v>
      </c>
      <c r="E42" s="17">
        <v>2.6850464489062031</v>
      </c>
      <c r="F42" s="17"/>
      <c r="G42" s="17"/>
      <c r="H42" s="17"/>
      <c r="I42" s="17"/>
      <c r="J42" s="17"/>
      <c r="K42" s="23">
        <f>M42/E42</f>
        <v>4767.1428571428569</v>
      </c>
      <c r="L42" s="57">
        <v>7292</v>
      </c>
      <c r="M42" s="20">
        <v>12800</v>
      </c>
      <c r="N42" s="26"/>
      <c r="O42" s="26"/>
      <c r="P42" s="1"/>
    </row>
    <row r="43" spans="2:16" hidden="1" outlineLevel="2" x14ac:dyDescent="0.25">
      <c r="B43" s="3">
        <v>40391</v>
      </c>
      <c r="C43" s="16">
        <v>40407</v>
      </c>
      <c r="D43" s="17">
        <f t="shared" si="0"/>
        <v>1.5052410901467506</v>
      </c>
      <c r="E43" s="17">
        <v>2.7253668763102725</v>
      </c>
      <c r="F43" s="17"/>
      <c r="G43" s="17"/>
      <c r="H43" s="17"/>
      <c r="I43" s="17"/>
      <c r="J43" s="17"/>
      <c r="K43" s="23">
        <f>M43/E43</f>
        <v>4770</v>
      </c>
      <c r="L43" s="57">
        <v>7180</v>
      </c>
      <c r="M43" s="20">
        <v>13000</v>
      </c>
      <c r="N43" s="26"/>
      <c r="O43" s="26"/>
      <c r="P43" s="1" t="s">
        <v>5</v>
      </c>
    </row>
    <row r="44" spans="2:16" hidden="1" outlineLevel="2" x14ac:dyDescent="0.25">
      <c r="B44" s="3">
        <v>40391</v>
      </c>
      <c r="C44" s="16">
        <v>40414</v>
      </c>
      <c r="D44" s="17">
        <f t="shared" si="0"/>
        <v>1.5238066736495586</v>
      </c>
      <c r="E44" s="17">
        <v>2.9328146042196619</v>
      </c>
      <c r="F44" s="17"/>
      <c r="G44" s="17"/>
      <c r="H44" s="17"/>
      <c r="I44" s="17"/>
      <c r="J44" s="17"/>
      <c r="K44" s="23">
        <f>M44/E44</f>
        <v>4773.5714285714284</v>
      </c>
      <c r="L44" s="57">
        <v>7274</v>
      </c>
      <c r="M44" s="20">
        <v>14000</v>
      </c>
      <c r="N44" s="26"/>
      <c r="O44" s="26"/>
      <c r="P44" s="1"/>
    </row>
    <row r="45" spans="2:16" hidden="1" outlineLevel="2" x14ac:dyDescent="0.25">
      <c r="B45" s="3">
        <v>40391</v>
      </c>
      <c r="C45" s="16">
        <v>40421</v>
      </c>
      <c r="D45" s="17">
        <f t="shared" si="0"/>
        <v>1.5271209184434174</v>
      </c>
      <c r="E45" s="17">
        <v>2.8805725361562549</v>
      </c>
      <c r="F45" s="17"/>
      <c r="G45" s="17"/>
      <c r="H45" s="17"/>
      <c r="I45" s="17"/>
      <c r="J45" s="17"/>
      <c r="K45" s="23">
        <f>M45/E45</f>
        <v>4790.7142857142853</v>
      </c>
      <c r="L45" s="57">
        <v>7316</v>
      </c>
      <c r="M45" s="20">
        <v>13800</v>
      </c>
      <c r="N45" s="26"/>
      <c r="O45" s="26"/>
      <c r="P45" s="1"/>
    </row>
    <row r="46" spans="2:16" s="13" customFormat="1" outlineLevel="1" collapsed="1" x14ac:dyDescent="0.25">
      <c r="B46" s="5" t="s">
        <v>37</v>
      </c>
      <c r="C46" s="16"/>
      <c r="D46" s="17">
        <f t="shared" ref="D46:O46" si="8">SUBTOTAL(1,D41:D45)</f>
        <v>1.512965977411991</v>
      </c>
      <c r="E46" s="17">
        <f t="shared" si="8"/>
        <v>2.7562139035691446</v>
      </c>
      <c r="F46" s="17" t="e">
        <f t="shared" si="8"/>
        <v>#DIV/0!</v>
      </c>
      <c r="G46" s="17" t="e">
        <f t="shared" si="8"/>
        <v>#DIV/0!</v>
      </c>
      <c r="H46" s="17" t="e">
        <f t="shared" si="8"/>
        <v>#DIV/0!</v>
      </c>
      <c r="I46" s="17" t="e">
        <f t="shared" si="8"/>
        <v>#DIV/0!</v>
      </c>
      <c r="J46" s="17" t="e">
        <f t="shared" si="8"/>
        <v>#DIV/0!</v>
      </c>
      <c r="K46" s="23">
        <f t="shared" si="8"/>
        <v>4774.4285714285706</v>
      </c>
      <c r="L46" s="20">
        <f t="shared" si="8"/>
        <v>7223.6</v>
      </c>
      <c r="M46" s="20">
        <f t="shared" si="8"/>
        <v>13160</v>
      </c>
      <c r="N46" s="26" t="e">
        <f t="shared" si="8"/>
        <v>#DIV/0!</v>
      </c>
      <c r="O46" s="26" t="e">
        <f t="shared" si="8"/>
        <v>#DIV/0!</v>
      </c>
    </row>
    <row r="47" spans="2:16" hidden="1" outlineLevel="2" x14ac:dyDescent="0.25">
      <c r="B47" s="3">
        <v>40422</v>
      </c>
      <c r="C47" s="16">
        <v>40428</v>
      </c>
      <c r="D47" s="17">
        <f t="shared" si="0"/>
        <v>1.5595703416380724</v>
      </c>
      <c r="E47" s="17">
        <v>2.9240638520065643</v>
      </c>
      <c r="F47" s="17"/>
      <c r="G47" s="17"/>
      <c r="H47" s="17"/>
      <c r="I47" s="17"/>
      <c r="J47" s="17"/>
      <c r="K47" s="23">
        <f>M47/E47</f>
        <v>4787.8571428571431</v>
      </c>
      <c r="L47" s="57">
        <v>7467</v>
      </c>
      <c r="M47" s="20">
        <v>14000</v>
      </c>
      <c r="N47" s="26"/>
      <c r="O47" s="26"/>
      <c r="P47" s="1"/>
    </row>
    <row r="48" spans="2:16" hidden="1" outlineLevel="2" x14ac:dyDescent="0.25">
      <c r="B48" s="3">
        <v>40422</v>
      </c>
      <c r="C48" s="16">
        <v>40435</v>
      </c>
      <c r="D48" s="17">
        <f t="shared" si="0"/>
        <v>1.5482254697286013</v>
      </c>
      <c r="E48" s="17">
        <v>2.9645093945720249</v>
      </c>
      <c r="F48" s="17"/>
      <c r="G48" s="17"/>
      <c r="H48" s="17"/>
      <c r="I48" s="17"/>
      <c r="J48" s="17"/>
      <c r="K48" s="23">
        <f>M48/E48</f>
        <v>4790</v>
      </c>
      <c r="L48" s="57">
        <v>7416</v>
      </c>
      <c r="M48" s="20">
        <v>14200</v>
      </c>
      <c r="N48" s="26"/>
      <c r="O48" s="26"/>
      <c r="P48" s="1"/>
    </row>
    <row r="49" spans="2:16" hidden="1" outlineLevel="2" x14ac:dyDescent="0.25">
      <c r="B49" s="3">
        <v>40422</v>
      </c>
      <c r="C49" s="16">
        <v>40442</v>
      </c>
      <c r="D49" s="17">
        <f t="shared" si="0"/>
        <v>1.566686460807601</v>
      </c>
      <c r="E49" s="17">
        <v>2.9097387173396676</v>
      </c>
      <c r="F49" s="17"/>
      <c r="G49" s="17"/>
      <c r="H49" s="17"/>
      <c r="I49" s="17"/>
      <c r="J49" s="17"/>
      <c r="K49" s="23">
        <f>M49/E49</f>
        <v>4811.4285714285716</v>
      </c>
      <c r="L49" s="57">
        <v>7538</v>
      </c>
      <c r="M49" s="20">
        <v>14000</v>
      </c>
      <c r="N49" s="26"/>
      <c r="O49" s="26"/>
      <c r="P49" s="1"/>
    </row>
    <row r="50" spans="2:16" hidden="1" outlineLevel="2" x14ac:dyDescent="0.25">
      <c r="B50" s="3">
        <v>40422</v>
      </c>
      <c r="C50" s="16">
        <v>40449</v>
      </c>
      <c r="D50" s="17">
        <f t="shared" si="0"/>
        <v>1.6225735617039962</v>
      </c>
      <c r="E50" s="17">
        <v>2.9102620406968231</v>
      </c>
      <c r="F50" s="17"/>
      <c r="G50" s="17"/>
      <c r="H50" s="17"/>
      <c r="I50" s="17"/>
      <c r="J50" s="17"/>
      <c r="K50" s="23">
        <f>M50/E50</f>
        <v>4879.2857142857147</v>
      </c>
      <c r="L50" s="57">
        <v>7917</v>
      </c>
      <c r="M50" s="20">
        <v>14200</v>
      </c>
      <c r="N50" s="26"/>
      <c r="O50" s="26"/>
    </row>
    <row r="51" spans="2:16" s="13" customFormat="1" outlineLevel="1" collapsed="1" x14ac:dyDescent="0.25">
      <c r="B51" s="5" t="s">
        <v>38</v>
      </c>
      <c r="C51" s="16"/>
      <c r="D51" s="17">
        <f t="shared" ref="D51:O51" si="9">SUBTOTAL(1,D47:D50)</f>
        <v>1.5742639584695677</v>
      </c>
      <c r="E51" s="17">
        <f t="shared" si="9"/>
        <v>2.9271435011537701</v>
      </c>
      <c r="F51" s="17" t="e">
        <f t="shared" si="9"/>
        <v>#DIV/0!</v>
      </c>
      <c r="G51" s="17" t="e">
        <f t="shared" si="9"/>
        <v>#DIV/0!</v>
      </c>
      <c r="H51" s="17" t="e">
        <f t="shared" si="9"/>
        <v>#DIV/0!</v>
      </c>
      <c r="I51" s="17" t="e">
        <f t="shared" si="9"/>
        <v>#DIV/0!</v>
      </c>
      <c r="J51" s="17" t="e">
        <f t="shared" si="9"/>
        <v>#DIV/0!</v>
      </c>
      <c r="K51" s="23">
        <f t="shared" si="9"/>
        <v>4817.1428571428569</v>
      </c>
      <c r="L51" s="20">
        <f t="shared" si="9"/>
        <v>7584.5</v>
      </c>
      <c r="M51" s="20">
        <f t="shared" si="9"/>
        <v>14100</v>
      </c>
      <c r="N51" s="26" t="e">
        <f t="shared" si="9"/>
        <v>#DIV/0!</v>
      </c>
      <c r="O51" s="26" t="e">
        <f t="shared" si="9"/>
        <v>#DIV/0!</v>
      </c>
    </row>
    <row r="52" spans="2:16" hidden="1" outlineLevel="2" x14ac:dyDescent="0.25">
      <c r="B52" s="3">
        <v>40452</v>
      </c>
      <c r="C52" s="16">
        <v>40456</v>
      </c>
      <c r="D52" s="17">
        <f t="shared" si="0"/>
        <v>1.5985772357723578</v>
      </c>
      <c r="E52" s="17">
        <v>2.9674796747967478</v>
      </c>
      <c r="F52" s="17"/>
      <c r="G52" s="17"/>
      <c r="H52" s="17"/>
      <c r="I52" s="17"/>
      <c r="J52" s="17"/>
      <c r="K52" s="23">
        <f>M52/E52</f>
        <v>4920</v>
      </c>
      <c r="L52" s="57">
        <v>7865</v>
      </c>
      <c r="M52" s="20">
        <v>14600</v>
      </c>
      <c r="N52" s="26"/>
      <c r="O52" s="26"/>
    </row>
    <row r="53" spans="2:16" hidden="1" outlineLevel="2" x14ac:dyDescent="0.25">
      <c r="B53" s="3">
        <v>40452</v>
      </c>
      <c r="C53" s="16">
        <v>40463</v>
      </c>
      <c r="D53" s="17">
        <f t="shared" si="0"/>
        <v>1.5358103223941015</v>
      </c>
      <c r="E53" s="17">
        <v>2.9347983229723873</v>
      </c>
      <c r="F53" s="17"/>
      <c r="G53" s="17"/>
      <c r="H53" s="17"/>
      <c r="I53" s="17"/>
      <c r="J53" s="17"/>
      <c r="K53" s="23">
        <f>M53/E53</f>
        <v>4940.7142857142853</v>
      </c>
      <c r="L53" s="57">
        <v>7588</v>
      </c>
      <c r="M53" s="20">
        <v>14500</v>
      </c>
      <c r="N53" s="26"/>
      <c r="O53" s="26"/>
    </row>
    <row r="54" spans="2:16" hidden="1" outlineLevel="2" x14ac:dyDescent="0.25">
      <c r="B54" s="3">
        <v>40452</v>
      </c>
      <c r="C54" s="16">
        <v>40470</v>
      </c>
      <c r="D54" s="17">
        <f t="shared" si="0"/>
        <v>1.5820645905420991</v>
      </c>
      <c r="E54" s="17">
        <v>2.9873125720876583</v>
      </c>
      <c r="F54" s="17"/>
      <c r="G54" s="17"/>
      <c r="H54" s="17"/>
      <c r="I54" s="17"/>
      <c r="J54" s="17"/>
      <c r="K54" s="23">
        <f>M54/E54</f>
        <v>4954.2857142857147</v>
      </c>
      <c r="L54" s="57">
        <v>7838</v>
      </c>
      <c r="M54" s="20">
        <v>14800</v>
      </c>
      <c r="N54" s="26"/>
      <c r="O54" s="26"/>
    </row>
    <row r="55" spans="2:16" hidden="1" outlineLevel="2" x14ac:dyDescent="0.25">
      <c r="B55" s="3">
        <v>40452</v>
      </c>
      <c r="C55" s="16">
        <v>40477</v>
      </c>
      <c r="D55" s="17">
        <f t="shared" si="0"/>
        <v>1.6201816347124116</v>
      </c>
      <c r="E55" s="17">
        <v>3.0877901109989909</v>
      </c>
      <c r="F55" s="17"/>
      <c r="G55" s="17"/>
      <c r="H55" s="17"/>
      <c r="I55" s="17"/>
      <c r="J55" s="17"/>
      <c r="K55" s="23">
        <f>M55/E55</f>
        <v>4955</v>
      </c>
      <c r="L55" s="57">
        <v>8028</v>
      </c>
      <c r="M55" s="20">
        <v>15300</v>
      </c>
      <c r="N55" s="26"/>
      <c r="O55" s="26"/>
    </row>
    <row r="56" spans="2:16" s="13" customFormat="1" outlineLevel="1" collapsed="1" x14ac:dyDescent="0.25">
      <c r="B56" s="5" t="s">
        <v>39</v>
      </c>
      <c r="C56" s="16"/>
      <c r="D56" s="17">
        <f t="shared" ref="D56:O56" si="10">SUBTOTAL(1,D52:D55)</f>
        <v>1.5841584458552425</v>
      </c>
      <c r="E56" s="17">
        <f t="shared" si="10"/>
        <v>2.9943451702139461</v>
      </c>
      <c r="F56" s="17" t="e">
        <f t="shared" si="10"/>
        <v>#DIV/0!</v>
      </c>
      <c r="G56" s="17" t="e">
        <f t="shared" si="10"/>
        <v>#DIV/0!</v>
      </c>
      <c r="H56" s="17" t="e">
        <f t="shared" si="10"/>
        <v>#DIV/0!</v>
      </c>
      <c r="I56" s="17" t="e">
        <f t="shared" si="10"/>
        <v>#DIV/0!</v>
      </c>
      <c r="J56" s="17" t="e">
        <f t="shared" si="10"/>
        <v>#DIV/0!</v>
      </c>
      <c r="K56" s="23">
        <f t="shared" si="10"/>
        <v>4942.5</v>
      </c>
      <c r="L56" s="20">
        <f t="shared" si="10"/>
        <v>7829.75</v>
      </c>
      <c r="M56" s="20">
        <f t="shared" si="10"/>
        <v>14800</v>
      </c>
      <c r="N56" s="26" t="e">
        <f t="shared" si="10"/>
        <v>#DIV/0!</v>
      </c>
      <c r="O56" s="26" t="e">
        <f t="shared" si="10"/>
        <v>#DIV/0!</v>
      </c>
    </row>
    <row r="57" spans="2:16" hidden="1" outlineLevel="2" x14ac:dyDescent="0.25">
      <c r="B57" s="3">
        <v>40483</v>
      </c>
      <c r="C57" s="16">
        <v>40484</v>
      </c>
      <c r="D57" s="17">
        <f t="shared" si="0"/>
        <v>1.6346832513740237</v>
      </c>
      <c r="E57" s="17">
        <v>3.0980619033844374</v>
      </c>
      <c r="F57" s="17"/>
      <c r="G57" s="17"/>
      <c r="H57" s="17"/>
      <c r="I57" s="17"/>
      <c r="J57" s="17"/>
      <c r="K57" s="23">
        <f>M57/E57</f>
        <v>4938.5714285714284</v>
      </c>
      <c r="L57" s="57">
        <v>8073</v>
      </c>
      <c r="M57" s="20">
        <v>15300</v>
      </c>
      <c r="N57" s="26"/>
      <c r="O57" s="26"/>
    </row>
    <row r="58" spans="2:16" hidden="1" outlineLevel="2" x14ac:dyDescent="0.25">
      <c r="B58" s="3">
        <v>40483</v>
      </c>
      <c r="C58" s="16">
        <v>40491</v>
      </c>
      <c r="D58" s="17">
        <f t="shared" si="0"/>
        <v>1.6756852867091423</v>
      </c>
      <c r="E58" s="17">
        <v>3.31901022373685</v>
      </c>
      <c r="F58" s="17"/>
      <c r="G58" s="17"/>
      <c r="H58" s="17"/>
      <c r="I58" s="17"/>
      <c r="J58" s="17"/>
      <c r="K58" s="23">
        <f>M58/E58</f>
        <v>4820.7142857142853</v>
      </c>
      <c r="L58" s="57">
        <v>8078</v>
      </c>
      <c r="M58" s="20">
        <v>16000</v>
      </c>
      <c r="N58" s="26"/>
      <c r="O58" s="26"/>
    </row>
    <row r="59" spans="2:16" hidden="1" outlineLevel="2" x14ac:dyDescent="0.25">
      <c r="B59" s="3">
        <v>40483</v>
      </c>
      <c r="C59" s="16">
        <v>40498</v>
      </c>
      <c r="D59" s="17">
        <f t="shared" si="0"/>
        <v>1.653305351521511</v>
      </c>
      <c r="E59" s="17">
        <v>3.3578174186778593</v>
      </c>
      <c r="F59" s="17"/>
      <c r="G59" s="17"/>
      <c r="H59" s="17"/>
      <c r="I59" s="17"/>
      <c r="J59" s="17"/>
      <c r="K59" s="23">
        <f>M59/E59</f>
        <v>4765</v>
      </c>
      <c r="L59" s="57">
        <v>7878</v>
      </c>
      <c r="M59" s="20">
        <v>16000</v>
      </c>
      <c r="N59" s="26"/>
      <c r="O59" s="26"/>
    </row>
    <row r="60" spans="2:16" hidden="1" outlineLevel="2" x14ac:dyDescent="0.25">
      <c r="B60" s="3">
        <v>40483</v>
      </c>
      <c r="C60" s="16">
        <v>40505</v>
      </c>
      <c r="D60" s="17">
        <f t="shared" si="0"/>
        <v>1.6910076818798012</v>
      </c>
      <c r="E60" s="17">
        <v>3.4794396746497966</v>
      </c>
      <c r="F60" s="17"/>
      <c r="G60" s="17"/>
      <c r="H60" s="17"/>
      <c r="I60" s="17"/>
      <c r="J60" s="17"/>
      <c r="K60" s="23">
        <f>M60/E60</f>
        <v>4742.1428571428569</v>
      </c>
      <c r="L60" s="57">
        <v>8019</v>
      </c>
      <c r="M60" s="20">
        <v>16500</v>
      </c>
      <c r="N60" s="26"/>
      <c r="O60" s="26"/>
    </row>
    <row r="61" spans="2:16" hidden="1" outlineLevel="2" x14ac:dyDescent="0.25">
      <c r="B61" s="3">
        <v>40483</v>
      </c>
      <c r="C61" s="16">
        <v>40512</v>
      </c>
      <c r="D61" s="17">
        <f t="shared" si="0"/>
        <v>1.7311919622469174</v>
      </c>
      <c r="E61" s="17">
        <v>3.5165169736641806</v>
      </c>
      <c r="F61" s="17"/>
      <c r="G61" s="17"/>
      <c r="H61" s="17"/>
      <c r="I61" s="17"/>
      <c r="J61" s="17"/>
      <c r="K61" s="23">
        <f>M61/E61</f>
        <v>4692.1428571428569</v>
      </c>
      <c r="L61" s="57">
        <v>8123</v>
      </c>
      <c r="M61" s="20">
        <v>16500</v>
      </c>
      <c r="N61" s="26"/>
      <c r="O61" s="26"/>
    </row>
    <row r="62" spans="2:16" s="13" customFormat="1" outlineLevel="1" collapsed="1" x14ac:dyDescent="0.25">
      <c r="B62" s="5" t="s">
        <v>40</v>
      </c>
      <c r="C62" s="16"/>
      <c r="D62" s="17">
        <f t="shared" ref="D62:O62" si="11">SUBTOTAL(1,D57:D61)</f>
        <v>1.677174706746279</v>
      </c>
      <c r="E62" s="17">
        <f t="shared" si="11"/>
        <v>3.3541692388226245</v>
      </c>
      <c r="F62" s="17" t="e">
        <f t="shared" si="11"/>
        <v>#DIV/0!</v>
      </c>
      <c r="G62" s="17" t="e">
        <f t="shared" si="11"/>
        <v>#DIV/0!</v>
      </c>
      <c r="H62" s="17" t="e">
        <f t="shared" si="11"/>
        <v>#DIV/0!</v>
      </c>
      <c r="I62" s="17" t="e">
        <f t="shared" si="11"/>
        <v>#DIV/0!</v>
      </c>
      <c r="J62" s="17" t="e">
        <f t="shared" si="11"/>
        <v>#DIV/0!</v>
      </c>
      <c r="K62" s="23">
        <f t="shared" si="11"/>
        <v>4791.7142857142853</v>
      </c>
      <c r="L62" s="20">
        <f t="shared" si="11"/>
        <v>8034.2</v>
      </c>
      <c r="M62" s="20">
        <f t="shared" si="11"/>
        <v>16060</v>
      </c>
      <c r="N62" s="26" t="e">
        <f t="shared" si="11"/>
        <v>#DIV/0!</v>
      </c>
      <c r="O62" s="26" t="e">
        <f t="shared" si="11"/>
        <v>#DIV/0!</v>
      </c>
    </row>
    <row r="63" spans="2:16" hidden="1" outlineLevel="2" x14ac:dyDescent="0.25">
      <c r="B63" s="3">
        <v>40513</v>
      </c>
      <c r="C63" s="16">
        <v>40519</v>
      </c>
      <c r="D63" s="17">
        <f t="shared" si="0"/>
        <v>1.7788491446345256</v>
      </c>
      <c r="E63" s="17">
        <v>3.5925349922239502</v>
      </c>
      <c r="F63" s="17"/>
      <c r="G63" s="17"/>
      <c r="H63" s="17"/>
      <c r="I63" s="17"/>
      <c r="J63" s="17"/>
      <c r="K63" s="23">
        <f>M63/E63</f>
        <v>4592.8571428571431</v>
      </c>
      <c r="L63" s="57">
        <v>8170</v>
      </c>
      <c r="M63" s="20">
        <v>16500</v>
      </c>
      <c r="N63" s="26"/>
      <c r="O63" s="26"/>
    </row>
    <row r="64" spans="2:16" hidden="1" outlineLevel="2" x14ac:dyDescent="0.25">
      <c r="B64" s="3">
        <v>40513</v>
      </c>
      <c r="C64" s="16">
        <v>40526</v>
      </c>
      <c r="D64" s="17">
        <f t="shared" si="0"/>
        <v>1.7702586206896551</v>
      </c>
      <c r="E64" s="17">
        <v>3.4482758620689653</v>
      </c>
      <c r="F64" s="17"/>
      <c r="G64" s="17"/>
      <c r="H64" s="17"/>
      <c r="I64" s="17"/>
      <c r="J64" s="17"/>
      <c r="K64" s="23">
        <f>M64/E64</f>
        <v>4640</v>
      </c>
      <c r="L64" s="57">
        <v>8214</v>
      </c>
      <c r="M64" s="20">
        <v>16000</v>
      </c>
      <c r="N64" s="26"/>
      <c r="O64" s="26"/>
    </row>
    <row r="65" spans="2:15" hidden="1" outlineLevel="2" x14ac:dyDescent="0.25">
      <c r="B65" s="3">
        <v>40513</v>
      </c>
      <c r="C65" s="16">
        <v>40533</v>
      </c>
      <c r="D65" s="17">
        <f t="shared" si="0"/>
        <v>1.7233612923268096</v>
      </c>
      <c r="E65" s="17">
        <v>3.4793414103758931</v>
      </c>
      <c r="F65" s="17"/>
      <c r="G65" s="17"/>
      <c r="H65" s="17"/>
      <c r="I65" s="17"/>
      <c r="J65" s="17"/>
      <c r="K65" s="23">
        <f>M65/E65</f>
        <v>4598.5714285714284</v>
      </c>
      <c r="L65" s="57">
        <v>7925</v>
      </c>
      <c r="M65" s="20">
        <v>16000</v>
      </c>
      <c r="N65" s="26"/>
      <c r="O65" s="26"/>
    </row>
    <row r="66" spans="2:15" hidden="1" outlineLevel="2" x14ac:dyDescent="0.25">
      <c r="B66" s="3">
        <v>40513</v>
      </c>
      <c r="C66" s="16">
        <v>40540</v>
      </c>
      <c r="D66" s="17">
        <f t="shared" si="0"/>
        <v>1.7733910891089111</v>
      </c>
      <c r="E66" s="17">
        <v>3.4653465346534658</v>
      </c>
      <c r="F66" s="17"/>
      <c r="G66" s="17"/>
      <c r="H66" s="17"/>
      <c r="I66" s="17"/>
      <c r="J66" s="17"/>
      <c r="K66" s="23">
        <f>M66/E66</f>
        <v>4617.1428571428569</v>
      </c>
      <c r="L66" s="57">
        <v>8188</v>
      </c>
      <c r="M66" s="20">
        <v>16000</v>
      </c>
      <c r="N66" s="26"/>
      <c r="O66" s="26"/>
    </row>
    <row r="67" spans="2:15" s="13" customFormat="1" outlineLevel="1" collapsed="1" x14ac:dyDescent="0.25">
      <c r="B67" s="5" t="s">
        <v>41</v>
      </c>
      <c r="C67" s="16"/>
      <c r="D67" s="17">
        <f t="shared" ref="D67:O67" si="12">SUBTOTAL(1,D63:D66)</f>
        <v>1.7614650366899753</v>
      </c>
      <c r="E67" s="17">
        <f t="shared" si="12"/>
        <v>3.4963746998305689</v>
      </c>
      <c r="F67" s="17" t="e">
        <f t="shared" si="12"/>
        <v>#DIV/0!</v>
      </c>
      <c r="G67" s="17" t="e">
        <f t="shared" si="12"/>
        <v>#DIV/0!</v>
      </c>
      <c r="H67" s="17" t="e">
        <f t="shared" si="12"/>
        <v>#DIV/0!</v>
      </c>
      <c r="I67" s="17" t="e">
        <f t="shared" si="12"/>
        <v>#DIV/0!</v>
      </c>
      <c r="J67" s="17" t="e">
        <f t="shared" si="12"/>
        <v>#DIV/0!</v>
      </c>
      <c r="K67" s="23">
        <f t="shared" si="12"/>
        <v>4612.1428571428569</v>
      </c>
      <c r="L67" s="20">
        <f t="shared" si="12"/>
        <v>8124.25</v>
      </c>
      <c r="M67" s="20">
        <f t="shared" si="12"/>
        <v>16125</v>
      </c>
      <c r="N67" s="26" t="e">
        <f t="shared" si="12"/>
        <v>#DIV/0!</v>
      </c>
      <c r="O67" s="26" t="e">
        <f t="shared" si="12"/>
        <v>#DIV/0!</v>
      </c>
    </row>
    <row r="68" spans="2:15" hidden="1" outlineLevel="2" x14ac:dyDescent="0.25">
      <c r="B68" s="3">
        <v>40544</v>
      </c>
      <c r="C68" s="16">
        <v>40547</v>
      </c>
      <c r="D68" s="17">
        <f t="shared" si="0"/>
        <v>1.9122747047855813</v>
      </c>
      <c r="E68" s="17">
        <v>3.5456805469235553</v>
      </c>
      <c r="F68" s="17"/>
      <c r="G68" s="17"/>
      <c r="H68" s="17"/>
      <c r="I68" s="17"/>
      <c r="J68" s="17"/>
      <c r="K68" s="23">
        <f>M68/E68</f>
        <v>4597.1428571428569</v>
      </c>
      <c r="L68" s="57">
        <v>8791</v>
      </c>
      <c r="M68" s="20">
        <v>16300</v>
      </c>
      <c r="N68" s="26"/>
      <c r="O68" s="26"/>
    </row>
    <row r="69" spans="2:15" hidden="1" outlineLevel="2" x14ac:dyDescent="0.25">
      <c r="B69" s="3">
        <v>40544</v>
      </c>
      <c r="C69" s="16">
        <v>40554</v>
      </c>
      <c r="D69" s="17">
        <f t="shared" ref="D69:D132" si="13">+L69/K69</f>
        <v>1.8216374269005848</v>
      </c>
      <c r="E69" s="17">
        <v>3.5549399815327791</v>
      </c>
      <c r="F69" s="17"/>
      <c r="G69" s="17"/>
      <c r="H69" s="17"/>
      <c r="I69" s="17"/>
      <c r="J69" s="17"/>
      <c r="K69" s="23">
        <f>M69/E69</f>
        <v>4641.4285714285716</v>
      </c>
      <c r="L69" s="57">
        <v>8455</v>
      </c>
      <c r="M69" s="20">
        <v>16500</v>
      </c>
      <c r="N69" s="26"/>
      <c r="O69" s="26"/>
    </row>
    <row r="70" spans="2:15" hidden="1" outlineLevel="2" x14ac:dyDescent="0.25">
      <c r="B70" s="3">
        <v>40544</v>
      </c>
      <c r="C70" s="16">
        <v>40561</v>
      </c>
      <c r="D70" s="17">
        <f t="shared" si="13"/>
        <v>1.7614217864256168</v>
      </c>
      <c r="E70" s="17">
        <v>3.4747969970890149</v>
      </c>
      <c r="F70" s="17"/>
      <c r="G70" s="17"/>
      <c r="H70" s="17"/>
      <c r="I70" s="17"/>
      <c r="J70" s="17"/>
      <c r="K70" s="23">
        <f>M70/E70</f>
        <v>4662.1428571428569</v>
      </c>
      <c r="L70" s="57">
        <v>8212</v>
      </c>
      <c r="M70" s="20">
        <v>16200</v>
      </c>
      <c r="N70" s="26"/>
      <c r="O70" s="26"/>
    </row>
    <row r="71" spans="2:15" hidden="1" outlineLevel="2" x14ac:dyDescent="0.25">
      <c r="B71" s="3">
        <v>40544</v>
      </c>
      <c r="C71" s="16">
        <v>40568</v>
      </c>
      <c r="D71" s="17">
        <f t="shared" si="13"/>
        <v>1.8863496932515338</v>
      </c>
      <c r="E71" s="17">
        <v>3.4785276073619635</v>
      </c>
      <c r="F71" s="17"/>
      <c r="G71" s="17"/>
      <c r="H71" s="17"/>
      <c r="I71" s="17"/>
      <c r="J71" s="17"/>
      <c r="K71" s="23">
        <f>M71/E71</f>
        <v>4657.1428571428569</v>
      </c>
      <c r="L71" s="57">
        <v>8785</v>
      </c>
      <c r="M71" s="20">
        <v>16200</v>
      </c>
      <c r="N71" s="26"/>
      <c r="O71" s="26"/>
    </row>
    <row r="72" spans="2:15" s="13" customFormat="1" outlineLevel="1" collapsed="1" x14ac:dyDescent="0.25">
      <c r="B72" s="5" t="s">
        <v>42</v>
      </c>
      <c r="C72" s="16"/>
      <c r="D72" s="17">
        <f t="shared" ref="D72:O72" si="14">SUBTOTAL(1,D68:D71)</f>
        <v>1.845420902840829</v>
      </c>
      <c r="E72" s="17">
        <f t="shared" si="14"/>
        <v>3.5134862832268281</v>
      </c>
      <c r="F72" s="17" t="e">
        <f t="shared" si="14"/>
        <v>#DIV/0!</v>
      </c>
      <c r="G72" s="17" t="e">
        <f t="shared" si="14"/>
        <v>#DIV/0!</v>
      </c>
      <c r="H72" s="17" t="e">
        <f t="shared" si="14"/>
        <v>#DIV/0!</v>
      </c>
      <c r="I72" s="17" t="e">
        <f t="shared" si="14"/>
        <v>#DIV/0!</v>
      </c>
      <c r="J72" s="17" t="e">
        <f t="shared" si="14"/>
        <v>#DIV/0!</v>
      </c>
      <c r="K72" s="23">
        <f t="shared" si="14"/>
        <v>4639.4642857142853</v>
      </c>
      <c r="L72" s="20">
        <f t="shared" si="14"/>
        <v>8560.75</v>
      </c>
      <c r="M72" s="20">
        <f t="shared" si="14"/>
        <v>16300</v>
      </c>
      <c r="N72" s="26" t="e">
        <f t="shared" si="14"/>
        <v>#DIV/0!</v>
      </c>
      <c r="O72" s="26" t="e">
        <f t="shared" si="14"/>
        <v>#DIV/0!</v>
      </c>
    </row>
    <row r="73" spans="2:15" hidden="1" outlineLevel="2" x14ac:dyDescent="0.25">
      <c r="B73" s="3">
        <v>40575</v>
      </c>
      <c r="C73" s="16">
        <v>40575</v>
      </c>
      <c r="D73" s="17">
        <f t="shared" si="13"/>
        <v>1.8650742414460943</v>
      </c>
      <c r="E73" s="17">
        <v>3.4000430385194749</v>
      </c>
      <c r="F73" s="17"/>
      <c r="G73" s="17"/>
      <c r="H73" s="17"/>
      <c r="I73" s="17"/>
      <c r="J73" s="17"/>
      <c r="K73" s="23">
        <f>M73/E73</f>
        <v>4647</v>
      </c>
      <c r="L73" s="57">
        <v>8667</v>
      </c>
      <c r="M73" s="20">
        <v>15800</v>
      </c>
      <c r="N73" s="26"/>
      <c r="O73" s="26"/>
    </row>
    <row r="74" spans="2:15" hidden="1" outlineLevel="2" x14ac:dyDescent="0.25">
      <c r="B74" s="3">
        <v>40575</v>
      </c>
      <c r="C74" s="16">
        <v>40582</v>
      </c>
      <c r="D74" s="17">
        <f t="shared" si="13"/>
        <v>1.9480773408646535</v>
      </c>
      <c r="E74" s="17">
        <v>3.4325439930480122</v>
      </c>
      <c r="F74" s="17"/>
      <c r="G74" s="17"/>
      <c r="H74" s="17"/>
      <c r="I74" s="17"/>
      <c r="J74" s="17"/>
      <c r="K74" s="23">
        <f>M74/E74</f>
        <v>4603</v>
      </c>
      <c r="L74" s="57">
        <v>8967</v>
      </c>
      <c r="M74" s="20">
        <v>15800</v>
      </c>
      <c r="N74" s="26"/>
      <c r="O74" s="26"/>
    </row>
    <row r="75" spans="2:15" hidden="1" outlineLevel="2" x14ac:dyDescent="0.25">
      <c r="B75" s="3">
        <v>40575</v>
      </c>
      <c r="C75" s="16">
        <v>40589</v>
      </c>
      <c r="D75" s="17">
        <f t="shared" si="13"/>
        <v>1.9243313763861709</v>
      </c>
      <c r="E75" s="17">
        <v>3.4790171776473144</v>
      </c>
      <c r="F75" s="17"/>
      <c r="G75" s="17" t="s">
        <v>5</v>
      </c>
      <c r="H75" s="17"/>
      <c r="I75" s="17"/>
      <c r="J75" s="17"/>
      <c r="K75" s="23">
        <f>M75/E75</f>
        <v>4599</v>
      </c>
      <c r="L75" s="57">
        <v>8850</v>
      </c>
      <c r="M75" s="20">
        <v>16000</v>
      </c>
      <c r="N75" s="26"/>
      <c r="O75" s="26"/>
    </row>
    <row r="76" spans="2:15" hidden="1" outlineLevel="2" x14ac:dyDescent="0.25">
      <c r="B76" s="3">
        <v>40575</v>
      </c>
      <c r="C76" s="16">
        <v>40596</v>
      </c>
      <c r="D76" s="17">
        <f t="shared" si="13"/>
        <v>1.9325500435161009</v>
      </c>
      <c r="E76" s="17">
        <v>3.4812880765883376</v>
      </c>
      <c r="F76" s="17"/>
      <c r="G76" s="17"/>
      <c r="H76" s="17"/>
      <c r="I76" s="17"/>
      <c r="J76" s="17"/>
      <c r="K76" s="23">
        <f>M76/E76</f>
        <v>4596</v>
      </c>
      <c r="L76" s="57">
        <v>8882</v>
      </c>
      <c r="M76" s="20">
        <v>16000</v>
      </c>
      <c r="N76" s="26"/>
      <c r="O76" s="26"/>
    </row>
    <row r="77" spans="2:15" s="13" customFormat="1" outlineLevel="1" collapsed="1" x14ac:dyDescent="0.25">
      <c r="B77" s="5" t="s">
        <v>43</v>
      </c>
      <c r="C77" s="16"/>
      <c r="D77" s="17">
        <f t="shared" ref="D77:O77" si="15">SUBTOTAL(1,D73:D76)</f>
        <v>1.9175082505532548</v>
      </c>
      <c r="E77" s="17">
        <f t="shared" si="15"/>
        <v>3.4482230714507844</v>
      </c>
      <c r="F77" s="17" t="e">
        <f t="shared" si="15"/>
        <v>#DIV/0!</v>
      </c>
      <c r="G77" s="17" t="e">
        <f t="shared" si="15"/>
        <v>#DIV/0!</v>
      </c>
      <c r="H77" s="17" t="e">
        <f t="shared" si="15"/>
        <v>#DIV/0!</v>
      </c>
      <c r="I77" s="17" t="e">
        <f t="shared" si="15"/>
        <v>#DIV/0!</v>
      </c>
      <c r="J77" s="17" t="e">
        <f t="shared" si="15"/>
        <v>#DIV/0!</v>
      </c>
      <c r="K77" s="23">
        <f t="shared" si="15"/>
        <v>4611.25</v>
      </c>
      <c r="L77" s="20">
        <f t="shared" si="15"/>
        <v>8841.5</v>
      </c>
      <c r="M77" s="20">
        <f t="shared" si="15"/>
        <v>15900</v>
      </c>
      <c r="N77" s="26" t="e">
        <f t="shared" si="15"/>
        <v>#DIV/0!</v>
      </c>
      <c r="O77" s="26" t="e">
        <f t="shared" si="15"/>
        <v>#DIV/0!</v>
      </c>
    </row>
    <row r="78" spans="2:15" hidden="1" outlineLevel="2" x14ac:dyDescent="0.25">
      <c r="B78" s="3">
        <v>40603</v>
      </c>
      <c r="C78" s="16">
        <v>40603</v>
      </c>
      <c r="D78" s="17">
        <f t="shared" si="13"/>
        <v>2.0185325743200506</v>
      </c>
      <c r="E78" s="17">
        <v>3.6527514231499052</v>
      </c>
      <c r="F78" s="17"/>
      <c r="G78" s="17"/>
      <c r="H78" s="17"/>
      <c r="I78" s="17"/>
      <c r="J78" s="17"/>
      <c r="K78" s="23">
        <f>M78/E78</f>
        <v>4517.1428571428569</v>
      </c>
      <c r="L78" s="57">
        <v>9118</v>
      </c>
      <c r="M78" s="20">
        <v>16500</v>
      </c>
      <c r="N78" s="26"/>
      <c r="O78" s="26"/>
    </row>
    <row r="79" spans="2:15" hidden="1" outlineLevel="2" x14ac:dyDescent="0.25">
      <c r="B79" s="3">
        <v>40603</v>
      </c>
      <c r="C79" s="16">
        <v>40610</v>
      </c>
      <c r="D79" s="17">
        <f t="shared" si="13"/>
        <v>2.161367687570896</v>
      </c>
      <c r="E79" s="17">
        <v>3.7433155080213902</v>
      </c>
      <c r="F79" s="17"/>
      <c r="G79" s="17"/>
      <c r="H79" s="17"/>
      <c r="I79" s="17"/>
      <c r="J79" s="17"/>
      <c r="K79" s="23">
        <f>M79/E79</f>
        <v>4407.8571428571431</v>
      </c>
      <c r="L79" s="57">
        <v>9527</v>
      </c>
      <c r="M79" s="20">
        <v>16500</v>
      </c>
      <c r="N79" s="26"/>
      <c r="O79" s="26"/>
    </row>
    <row r="80" spans="2:15" hidden="1" outlineLevel="2" x14ac:dyDescent="0.25">
      <c r="B80" s="3">
        <v>40603</v>
      </c>
      <c r="C80" s="16">
        <v>40617</v>
      </c>
      <c r="D80" s="17">
        <f t="shared" si="13"/>
        <v>1.974818181818182</v>
      </c>
      <c r="E80" s="17">
        <v>3.9</v>
      </c>
      <c r="F80" s="17"/>
      <c r="G80" s="17"/>
      <c r="H80" s="17"/>
      <c r="I80" s="17"/>
      <c r="J80" s="17"/>
      <c r="K80" s="23">
        <f>M80/E80</f>
        <v>4230.7692307692305</v>
      </c>
      <c r="L80" s="57">
        <v>8355</v>
      </c>
      <c r="M80" s="20">
        <v>16500</v>
      </c>
      <c r="N80" s="26"/>
      <c r="O80" s="26"/>
    </row>
    <row r="81" spans="2:15" hidden="1" outlineLevel="2" x14ac:dyDescent="0.25">
      <c r="B81" s="3">
        <v>40603</v>
      </c>
      <c r="C81" s="16">
        <v>40624</v>
      </c>
      <c r="D81" s="17">
        <f t="shared" si="13"/>
        <v>1.922818181818182</v>
      </c>
      <c r="E81" s="17">
        <v>3.9</v>
      </c>
      <c r="F81" s="17"/>
      <c r="G81" s="17"/>
      <c r="H81" s="17"/>
      <c r="I81" s="17"/>
      <c r="J81" s="17"/>
      <c r="K81" s="23">
        <f>M81/E81</f>
        <v>4230.7692307692305</v>
      </c>
      <c r="L81" s="57">
        <v>8135</v>
      </c>
      <c r="M81" s="20">
        <v>16500</v>
      </c>
      <c r="N81" s="26"/>
      <c r="O81" s="26"/>
    </row>
    <row r="82" spans="2:15" hidden="1" outlineLevel="2" x14ac:dyDescent="0.25">
      <c r="B82" s="3">
        <v>40603</v>
      </c>
      <c r="C82" s="16">
        <v>40631</v>
      </c>
      <c r="D82" s="17">
        <f t="shared" si="13"/>
        <v>1.995840490797546</v>
      </c>
      <c r="E82" s="17">
        <v>3.95</v>
      </c>
      <c r="F82" s="17"/>
      <c r="G82" s="17"/>
      <c r="H82" s="17"/>
      <c r="I82" s="17"/>
      <c r="J82" s="17"/>
      <c r="K82" s="23">
        <f>M82/E82</f>
        <v>4126.5822784810125</v>
      </c>
      <c r="L82" s="57">
        <v>8236</v>
      </c>
      <c r="M82" s="20">
        <v>16300</v>
      </c>
      <c r="N82" s="26"/>
      <c r="O82" s="26"/>
    </row>
    <row r="83" spans="2:15" s="13" customFormat="1" outlineLevel="1" collapsed="1" x14ac:dyDescent="0.25">
      <c r="B83" s="5" t="s">
        <v>44</v>
      </c>
      <c r="C83" s="16"/>
      <c r="D83" s="17">
        <f t="shared" ref="D83:O83" si="16">SUBTOTAL(1,D78:D82)</f>
        <v>2.0146754232649711</v>
      </c>
      <c r="E83" s="17">
        <f t="shared" si="16"/>
        <v>3.8292133862342594</v>
      </c>
      <c r="F83" s="17" t="e">
        <f t="shared" si="16"/>
        <v>#DIV/0!</v>
      </c>
      <c r="G83" s="17" t="e">
        <f t="shared" si="16"/>
        <v>#DIV/0!</v>
      </c>
      <c r="H83" s="17" t="e">
        <f t="shared" si="16"/>
        <v>#DIV/0!</v>
      </c>
      <c r="I83" s="17" t="e">
        <f t="shared" si="16"/>
        <v>#DIV/0!</v>
      </c>
      <c r="J83" s="17" t="e">
        <f t="shared" si="16"/>
        <v>#DIV/0!</v>
      </c>
      <c r="K83" s="23">
        <f t="shared" si="16"/>
        <v>4302.6241480038943</v>
      </c>
      <c r="L83" s="20">
        <f t="shared" si="16"/>
        <v>8674.2000000000007</v>
      </c>
      <c r="M83" s="20">
        <f t="shared" si="16"/>
        <v>16460</v>
      </c>
      <c r="N83" s="26" t="e">
        <f t="shared" si="16"/>
        <v>#DIV/0!</v>
      </c>
      <c r="O83" s="26" t="e">
        <f t="shared" si="16"/>
        <v>#DIV/0!</v>
      </c>
    </row>
    <row r="84" spans="2:15" hidden="1" outlineLevel="2" x14ac:dyDescent="0.25">
      <c r="B84" s="3">
        <v>40634</v>
      </c>
      <c r="C84" s="16">
        <v>40638</v>
      </c>
      <c r="D84" s="17">
        <f t="shared" si="13"/>
        <v>2.1797333333333335</v>
      </c>
      <c r="E84" s="17">
        <v>4</v>
      </c>
      <c r="F84" s="17"/>
      <c r="G84" s="17"/>
      <c r="H84" s="17"/>
      <c r="I84" s="17"/>
      <c r="J84" s="17"/>
      <c r="K84" s="23">
        <f>M84/E84</f>
        <v>3750</v>
      </c>
      <c r="L84" s="57">
        <v>8174</v>
      </c>
      <c r="M84" s="20">
        <v>15000</v>
      </c>
      <c r="N84" s="26"/>
      <c r="O84" s="26"/>
    </row>
    <row r="85" spans="2:15" hidden="1" outlineLevel="2" x14ac:dyDescent="0.25">
      <c r="B85" s="3">
        <v>40634</v>
      </c>
      <c r="C85" s="16">
        <v>40645</v>
      </c>
      <c r="D85" s="17">
        <f t="shared" si="13"/>
        <v>2.1252399999999998</v>
      </c>
      <c r="E85" s="17">
        <v>3.9</v>
      </c>
      <c r="F85" s="17"/>
      <c r="G85" s="17"/>
      <c r="H85" s="17"/>
      <c r="I85" s="17"/>
      <c r="J85" s="17"/>
      <c r="K85" s="23">
        <f>M85/E85</f>
        <v>3846.1538461538462</v>
      </c>
      <c r="L85" s="57">
        <v>8174</v>
      </c>
      <c r="M85" s="20">
        <v>15000</v>
      </c>
      <c r="N85" s="26"/>
      <c r="O85" s="26"/>
    </row>
    <row r="86" spans="2:15" hidden="1" outlineLevel="2" x14ac:dyDescent="0.25">
      <c r="B86" s="3">
        <v>40634</v>
      </c>
      <c r="C86" s="16">
        <v>40652</v>
      </c>
      <c r="D86" s="17">
        <f t="shared" si="13"/>
        <v>2.1914407894736843</v>
      </c>
      <c r="E86" s="17">
        <v>3.9</v>
      </c>
      <c r="F86" s="17"/>
      <c r="G86" s="17"/>
      <c r="H86" s="17"/>
      <c r="I86" s="17"/>
      <c r="J86" s="17"/>
      <c r="K86" s="23">
        <f>M86/E86</f>
        <v>3897.4358974358975</v>
      </c>
      <c r="L86" s="57">
        <v>8541</v>
      </c>
      <c r="M86" s="20">
        <v>15200</v>
      </c>
      <c r="N86" s="26"/>
      <c r="O86" s="26"/>
    </row>
    <row r="87" spans="2:15" hidden="1" outlineLevel="2" x14ac:dyDescent="0.25">
      <c r="B87" s="3">
        <v>40634</v>
      </c>
      <c r="C87" s="16">
        <v>40659</v>
      </c>
      <c r="D87" s="17">
        <f t="shared" si="13"/>
        <v>2.17984</v>
      </c>
      <c r="E87" s="17">
        <v>3.93</v>
      </c>
      <c r="F87" s="17"/>
      <c r="G87" s="17"/>
      <c r="H87" s="17"/>
      <c r="I87" s="17"/>
      <c r="J87" s="17"/>
      <c r="K87" s="23">
        <f>M87/E87</f>
        <v>3816.7938931297708</v>
      </c>
      <c r="L87" s="57">
        <v>8320</v>
      </c>
      <c r="M87" s="20">
        <v>15000</v>
      </c>
      <c r="N87" s="26"/>
      <c r="O87" s="26"/>
    </row>
    <row r="88" spans="2:15" s="13" customFormat="1" outlineLevel="1" collapsed="1" x14ac:dyDescent="0.25">
      <c r="B88" s="5" t="s">
        <v>45</v>
      </c>
      <c r="C88" s="16"/>
      <c r="D88" s="17">
        <f t="shared" ref="D88:O88" si="17">SUBTOTAL(1,D84:D87)</f>
        <v>2.1690635307017545</v>
      </c>
      <c r="E88" s="17">
        <f t="shared" si="17"/>
        <v>3.9325000000000001</v>
      </c>
      <c r="F88" s="17" t="e">
        <f t="shared" si="17"/>
        <v>#DIV/0!</v>
      </c>
      <c r="G88" s="17" t="e">
        <f t="shared" si="17"/>
        <v>#DIV/0!</v>
      </c>
      <c r="H88" s="17" t="e">
        <f t="shared" si="17"/>
        <v>#DIV/0!</v>
      </c>
      <c r="I88" s="17" t="e">
        <f t="shared" si="17"/>
        <v>#DIV/0!</v>
      </c>
      <c r="J88" s="17" t="e">
        <f t="shared" si="17"/>
        <v>#DIV/0!</v>
      </c>
      <c r="K88" s="23">
        <f t="shared" si="17"/>
        <v>3827.5959091798782</v>
      </c>
      <c r="L88" s="20">
        <f t="shared" si="17"/>
        <v>8302.25</v>
      </c>
      <c r="M88" s="20">
        <f t="shared" si="17"/>
        <v>15050</v>
      </c>
      <c r="N88" s="26" t="e">
        <f t="shared" si="17"/>
        <v>#DIV/0!</v>
      </c>
      <c r="O88" s="26" t="e">
        <f t="shared" si="17"/>
        <v>#DIV/0!</v>
      </c>
    </row>
    <row r="89" spans="2:15" hidden="1" outlineLevel="2" x14ac:dyDescent="0.25">
      <c r="B89" s="3">
        <v>40664</v>
      </c>
      <c r="C89" s="16">
        <v>40666</v>
      </c>
      <c r="D89" s="17">
        <f t="shared" si="13"/>
        <v>2.044648</v>
      </c>
      <c r="E89" s="17">
        <v>3.93</v>
      </c>
      <c r="F89" s="17"/>
      <c r="G89" s="17"/>
      <c r="H89" s="17"/>
      <c r="I89" s="17"/>
      <c r="J89" s="17"/>
      <c r="K89" s="23">
        <f>M89/E89</f>
        <v>3816.7938931297708</v>
      </c>
      <c r="L89" s="57">
        <v>7804</v>
      </c>
      <c r="M89" s="20">
        <v>15000</v>
      </c>
      <c r="N89" s="26"/>
      <c r="O89" s="26"/>
    </row>
    <row r="90" spans="2:15" hidden="1" outlineLevel="2" x14ac:dyDescent="0.25">
      <c r="B90" s="3">
        <v>40664</v>
      </c>
      <c r="C90" s="16">
        <v>40673</v>
      </c>
      <c r="D90" s="17">
        <f t="shared" si="13"/>
        <v>2.1380709459459459</v>
      </c>
      <c r="E90" s="17">
        <v>3.95</v>
      </c>
      <c r="F90" s="17"/>
      <c r="G90" s="17"/>
      <c r="H90" s="17"/>
      <c r="I90" s="17"/>
      <c r="J90" s="17"/>
      <c r="K90" s="23">
        <f>M90/E90</f>
        <v>3746.8354430379745</v>
      </c>
      <c r="L90" s="57">
        <v>8011</v>
      </c>
      <c r="M90" s="20">
        <v>14800</v>
      </c>
      <c r="N90" s="26"/>
      <c r="O90" s="26"/>
    </row>
    <row r="91" spans="2:15" hidden="1" outlineLevel="2" x14ac:dyDescent="0.25">
      <c r="B91" s="3">
        <v>40664</v>
      </c>
      <c r="C91" s="16">
        <v>40680</v>
      </c>
      <c r="D91" s="17">
        <f t="shared" si="13"/>
        <v>2.1786868965517243</v>
      </c>
      <c r="E91" s="17">
        <v>3.88</v>
      </c>
      <c r="F91" s="17"/>
      <c r="G91" s="17"/>
      <c r="H91" s="17"/>
      <c r="I91" s="17"/>
      <c r="J91" s="17"/>
      <c r="K91" s="23">
        <f>M91/E91</f>
        <v>3737.1134020618556</v>
      </c>
      <c r="L91" s="57">
        <v>8142</v>
      </c>
      <c r="M91" s="20">
        <v>14500</v>
      </c>
      <c r="N91" s="26"/>
      <c r="O91" s="26"/>
    </row>
    <row r="92" spans="2:15" hidden="1" outlineLevel="2" x14ac:dyDescent="0.25">
      <c r="B92" s="3">
        <v>40664</v>
      </c>
      <c r="C92" s="16">
        <v>40687</v>
      </c>
      <c r="D92" s="17">
        <f t="shared" si="13"/>
        <v>2.0956841379310345</v>
      </c>
      <c r="E92" s="17">
        <v>3.78</v>
      </c>
      <c r="F92" s="17"/>
      <c r="G92" s="17"/>
      <c r="H92" s="17"/>
      <c r="I92" s="17"/>
      <c r="J92" s="17"/>
      <c r="K92" s="23">
        <f>M92/E92</f>
        <v>3835.9788359788363</v>
      </c>
      <c r="L92" s="57">
        <v>8039</v>
      </c>
      <c r="M92" s="20">
        <v>14500</v>
      </c>
      <c r="N92" s="26"/>
      <c r="O92" s="26"/>
    </row>
    <row r="93" spans="2:15" hidden="1" outlineLevel="2" x14ac:dyDescent="0.25">
      <c r="B93" s="3">
        <v>40664</v>
      </c>
      <c r="C93" s="16">
        <v>40694</v>
      </c>
      <c r="D93" s="17">
        <f t="shared" si="13"/>
        <v>2.1138510638297872</v>
      </c>
      <c r="E93" s="17">
        <v>3.78</v>
      </c>
      <c r="F93" s="17"/>
      <c r="G93" s="17"/>
      <c r="H93" s="17"/>
      <c r="I93" s="17"/>
      <c r="J93" s="17"/>
      <c r="K93" s="23">
        <f>M93/E93</f>
        <v>3730.1587301587306</v>
      </c>
      <c r="L93" s="57">
        <v>7885</v>
      </c>
      <c r="M93" s="20">
        <v>14100</v>
      </c>
      <c r="N93" s="26"/>
      <c r="O93" s="26"/>
    </row>
    <row r="94" spans="2:15" s="13" customFormat="1" outlineLevel="1" collapsed="1" x14ac:dyDescent="0.25">
      <c r="B94" s="5" t="s">
        <v>46</v>
      </c>
      <c r="C94" s="16"/>
      <c r="D94" s="17">
        <f t="shared" ref="D94:O94" si="18">SUBTOTAL(1,D89:D93)</f>
        <v>2.1141882088516986</v>
      </c>
      <c r="E94" s="17">
        <f t="shared" si="18"/>
        <v>3.8639999999999999</v>
      </c>
      <c r="F94" s="17" t="e">
        <f t="shared" si="18"/>
        <v>#DIV/0!</v>
      </c>
      <c r="G94" s="17" t="e">
        <f t="shared" si="18"/>
        <v>#DIV/0!</v>
      </c>
      <c r="H94" s="17" t="e">
        <f t="shared" si="18"/>
        <v>#DIV/0!</v>
      </c>
      <c r="I94" s="17" t="e">
        <f t="shared" si="18"/>
        <v>#DIV/0!</v>
      </c>
      <c r="J94" s="17" t="e">
        <f t="shared" si="18"/>
        <v>#DIV/0!</v>
      </c>
      <c r="K94" s="23">
        <f t="shared" si="18"/>
        <v>3773.3760608734337</v>
      </c>
      <c r="L94" s="20">
        <f t="shared" si="18"/>
        <v>7976.2</v>
      </c>
      <c r="M94" s="20">
        <f t="shared" si="18"/>
        <v>14580</v>
      </c>
      <c r="N94" s="26" t="e">
        <f t="shared" si="18"/>
        <v>#DIV/0!</v>
      </c>
      <c r="O94" s="26" t="e">
        <f t="shared" si="18"/>
        <v>#DIV/0!</v>
      </c>
    </row>
    <row r="95" spans="2:15" hidden="1" outlineLevel="2" x14ac:dyDescent="0.25">
      <c r="B95" s="3">
        <v>40695</v>
      </c>
      <c r="C95" s="16">
        <v>40701</v>
      </c>
      <c r="D95" s="17">
        <f t="shared" si="13"/>
        <v>2.1684428571428569</v>
      </c>
      <c r="E95" s="17">
        <v>3.8</v>
      </c>
      <c r="F95" s="17"/>
      <c r="G95" s="17"/>
      <c r="H95" s="17"/>
      <c r="I95" s="17"/>
      <c r="J95" s="17"/>
      <c r="K95" s="23">
        <f>M95/E95</f>
        <v>3684.2105263157896</v>
      </c>
      <c r="L95" s="57">
        <v>7989</v>
      </c>
      <c r="M95" s="20">
        <v>14000</v>
      </c>
      <c r="N95" s="26"/>
      <c r="O95" s="26"/>
    </row>
    <row r="96" spans="2:15" hidden="1" outlineLevel="2" x14ac:dyDescent="0.25">
      <c r="B96" s="3">
        <v>40695</v>
      </c>
      <c r="C96" s="16">
        <v>40708</v>
      </c>
      <c r="D96" s="17">
        <f t="shared" si="13"/>
        <v>2.0446124999999999</v>
      </c>
      <c r="E96" s="17">
        <v>3.78</v>
      </c>
      <c r="F96" s="17"/>
      <c r="G96" s="17"/>
      <c r="H96" s="17"/>
      <c r="I96" s="17"/>
      <c r="J96" s="17"/>
      <c r="K96" s="23">
        <f>M96/E96</f>
        <v>3809.5238095238096</v>
      </c>
      <c r="L96" s="57">
        <v>7789</v>
      </c>
      <c r="M96" s="20">
        <v>14400</v>
      </c>
      <c r="N96" s="26"/>
      <c r="O96" s="26"/>
    </row>
    <row r="97" spans="2:15" hidden="1" outlineLevel="2" x14ac:dyDescent="0.25">
      <c r="B97" s="3">
        <v>40695</v>
      </c>
      <c r="C97" s="16">
        <v>40715</v>
      </c>
      <c r="D97" s="17">
        <f t="shared" si="13"/>
        <v>1.9487432432432432</v>
      </c>
      <c r="E97" s="17">
        <v>3.78</v>
      </c>
      <c r="F97" s="17"/>
      <c r="G97" s="17"/>
      <c r="H97" s="17"/>
      <c r="I97" s="17"/>
      <c r="J97" s="17"/>
      <c r="K97" s="23">
        <f>M97/E97</f>
        <v>3915.3439153439153</v>
      </c>
      <c r="L97" s="57">
        <v>7630</v>
      </c>
      <c r="M97" s="20">
        <v>14800</v>
      </c>
      <c r="N97" s="26"/>
      <c r="O97" s="26"/>
    </row>
    <row r="98" spans="2:15" hidden="1" outlineLevel="2" x14ac:dyDescent="0.25">
      <c r="B98" s="3">
        <v>40695</v>
      </c>
      <c r="C98" s="16">
        <v>40722</v>
      </c>
      <c r="D98" s="17">
        <f t="shared" si="13"/>
        <v>2.0381896551724137</v>
      </c>
      <c r="E98" s="17">
        <v>3.75</v>
      </c>
      <c r="F98" s="17"/>
      <c r="G98" s="17"/>
      <c r="H98" s="17"/>
      <c r="I98" s="17"/>
      <c r="J98" s="17"/>
      <c r="K98" s="23">
        <f>M98/E98</f>
        <v>3866.6666666666665</v>
      </c>
      <c r="L98" s="57">
        <v>7881</v>
      </c>
      <c r="M98" s="20">
        <v>14500</v>
      </c>
      <c r="N98" s="26"/>
      <c r="O98" s="26"/>
    </row>
    <row r="99" spans="2:15" s="13" customFormat="1" outlineLevel="1" collapsed="1" x14ac:dyDescent="0.25">
      <c r="B99" s="5" t="s">
        <v>47</v>
      </c>
      <c r="C99" s="16"/>
      <c r="D99" s="17">
        <f t="shared" ref="D99:O99" si="19">SUBTOTAL(1,D95:D98)</f>
        <v>2.0499970638896281</v>
      </c>
      <c r="E99" s="17">
        <f t="shared" si="19"/>
        <v>3.7774999999999999</v>
      </c>
      <c r="F99" s="17" t="e">
        <f t="shared" si="19"/>
        <v>#DIV/0!</v>
      </c>
      <c r="G99" s="17" t="e">
        <f t="shared" si="19"/>
        <v>#DIV/0!</v>
      </c>
      <c r="H99" s="17" t="e">
        <f t="shared" si="19"/>
        <v>#DIV/0!</v>
      </c>
      <c r="I99" s="17" t="e">
        <f t="shared" si="19"/>
        <v>#DIV/0!</v>
      </c>
      <c r="J99" s="17" t="e">
        <f t="shared" si="19"/>
        <v>#DIV/0!</v>
      </c>
      <c r="K99" s="23">
        <f t="shared" si="19"/>
        <v>3818.9362294625453</v>
      </c>
      <c r="L99" s="20">
        <f t="shared" si="19"/>
        <v>7822.25</v>
      </c>
      <c r="M99" s="20">
        <f t="shared" si="19"/>
        <v>14425</v>
      </c>
      <c r="N99" s="26" t="e">
        <f t="shared" si="19"/>
        <v>#DIV/0!</v>
      </c>
      <c r="O99" s="26" t="e">
        <f t="shared" si="19"/>
        <v>#DIV/0!</v>
      </c>
    </row>
    <row r="100" spans="2:15" hidden="1" outlineLevel="2" x14ac:dyDescent="0.25">
      <c r="B100" s="3">
        <v>40725</v>
      </c>
      <c r="C100" s="16">
        <v>40729</v>
      </c>
      <c r="D100" s="17">
        <f t="shared" si="13"/>
        <v>2.0336380281690141</v>
      </c>
      <c r="E100" s="17">
        <v>3.73</v>
      </c>
      <c r="F100" s="17"/>
      <c r="G100" s="17"/>
      <c r="H100" s="17"/>
      <c r="I100" s="17"/>
      <c r="J100" s="17"/>
      <c r="K100" s="23">
        <f>M100/E100</f>
        <v>3806.9705093833782</v>
      </c>
      <c r="L100" s="57">
        <v>7742</v>
      </c>
      <c r="M100" s="20">
        <v>14200</v>
      </c>
      <c r="N100" s="26"/>
      <c r="O100" s="26"/>
    </row>
    <row r="101" spans="2:15" hidden="1" outlineLevel="2" x14ac:dyDescent="0.25">
      <c r="B101" s="3">
        <v>40725</v>
      </c>
      <c r="C101" s="16">
        <v>40736</v>
      </c>
      <c r="D101" s="17">
        <f t="shared" si="13"/>
        <v>1.9661091549295775</v>
      </c>
      <c r="E101" s="17">
        <v>3.75</v>
      </c>
      <c r="F101" s="17"/>
      <c r="G101" s="17"/>
      <c r="H101" s="17"/>
      <c r="I101" s="17"/>
      <c r="J101" s="17"/>
      <c r="K101" s="23">
        <f>M101/E101</f>
        <v>3786.6666666666665</v>
      </c>
      <c r="L101" s="57">
        <v>7445</v>
      </c>
      <c r="M101" s="20">
        <v>14200</v>
      </c>
      <c r="N101" s="26"/>
      <c r="O101" s="26"/>
    </row>
    <row r="102" spans="2:15" hidden="1" outlineLevel="2" x14ac:dyDescent="0.25">
      <c r="B102" s="3">
        <v>40725</v>
      </c>
      <c r="C102" s="16">
        <v>40743</v>
      </c>
      <c r="D102" s="17">
        <f t="shared" si="13"/>
        <v>2.2304643356643354</v>
      </c>
      <c r="E102" s="17">
        <v>3.78</v>
      </c>
      <c r="F102" s="17"/>
      <c r="G102" s="17"/>
      <c r="H102" s="17"/>
      <c r="I102" s="17"/>
      <c r="J102" s="17"/>
      <c r="K102" s="23">
        <f>M102/E102</f>
        <v>3783.0687830687834</v>
      </c>
      <c r="L102" s="57">
        <v>8438</v>
      </c>
      <c r="M102" s="20">
        <v>14300</v>
      </c>
      <c r="N102" s="26"/>
      <c r="O102" s="26"/>
    </row>
    <row r="103" spans="2:15" hidden="1" outlineLevel="2" x14ac:dyDescent="0.25">
      <c r="B103" s="3">
        <v>40725</v>
      </c>
      <c r="C103" s="16">
        <v>40750</v>
      </c>
      <c r="D103" s="17">
        <f t="shared" si="13"/>
        <v>2.3406897959183675</v>
      </c>
      <c r="E103" s="17">
        <v>4.03</v>
      </c>
      <c r="F103" s="17"/>
      <c r="G103" s="17"/>
      <c r="H103" s="17"/>
      <c r="I103" s="17"/>
      <c r="J103" s="17"/>
      <c r="K103" s="23">
        <f>M103/E103</f>
        <v>3647.642679900744</v>
      </c>
      <c r="L103" s="57">
        <v>8538</v>
      </c>
      <c r="M103" s="20">
        <v>14700</v>
      </c>
      <c r="N103" s="26"/>
      <c r="O103" s="26"/>
    </row>
    <row r="104" spans="2:15" s="13" customFormat="1" outlineLevel="1" collapsed="1" x14ac:dyDescent="0.25">
      <c r="B104" s="5" t="s">
        <v>48</v>
      </c>
      <c r="C104" s="16"/>
      <c r="D104" s="17">
        <f t="shared" ref="D104:O104" si="20">SUBTOTAL(1,D100:D103)</f>
        <v>2.1427253286703234</v>
      </c>
      <c r="E104" s="17">
        <f t="shared" si="20"/>
        <v>3.8224999999999998</v>
      </c>
      <c r="F104" s="17" t="e">
        <f t="shared" si="20"/>
        <v>#DIV/0!</v>
      </c>
      <c r="G104" s="17" t="e">
        <f t="shared" si="20"/>
        <v>#DIV/0!</v>
      </c>
      <c r="H104" s="17" t="e">
        <f t="shared" si="20"/>
        <v>#DIV/0!</v>
      </c>
      <c r="I104" s="17" t="e">
        <f t="shared" si="20"/>
        <v>#DIV/0!</v>
      </c>
      <c r="J104" s="17" t="e">
        <f t="shared" si="20"/>
        <v>#DIV/0!</v>
      </c>
      <c r="K104" s="23">
        <f t="shared" si="20"/>
        <v>3756.087159754893</v>
      </c>
      <c r="L104" s="20">
        <f t="shared" si="20"/>
        <v>8040.75</v>
      </c>
      <c r="M104" s="20">
        <f t="shared" si="20"/>
        <v>14350</v>
      </c>
      <c r="N104" s="26" t="e">
        <f t="shared" si="20"/>
        <v>#DIV/0!</v>
      </c>
      <c r="O104" s="26" t="e">
        <f t="shared" si="20"/>
        <v>#DIV/0!</v>
      </c>
    </row>
    <row r="105" spans="2:15" hidden="1" outlineLevel="2" x14ac:dyDescent="0.25">
      <c r="B105" s="3">
        <v>40756</v>
      </c>
      <c r="C105" s="16">
        <v>40757</v>
      </c>
      <c r="D105" s="17">
        <f t="shared" si="13"/>
        <v>2.2407161290322577</v>
      </c>
      <c r="E105" s="17">
        <v>4.0999999999999996</v>
      </c>
      <c r="F105" s="17"/>
      <c r="G105" s="17"/>
      <c r="H105" s="17"/>
      <c r="I105" s="17"/>
      <c r="J105" s="17"/>
      <c r="K105" s="23">
        <f>M105/E105</f>
        <v>3780.4878048780492</v>
      </c>
      <c r="L105" s="57">
        <v>8471</v>
      </c>
      <c r="M105" s="20">
        <v>15500</v>
      </c>
      <c r="N105" s="26"/>
      <c r="O105" s="26"/>
    </row>
    <row r="106" spans="2:15" hidden="1" outlineLevel="2" x14ac:dyDescent="0.25">
      <c r="B106" s="3">
        <v>40756</v>
      </c>
      <c r="C106" s="16">
        <v>40764</v>
      </c>
      <c r="D106" s="17">
        <f t="shared" si="13"/>
        <v>2.2714393548387095</v>
      </c>
      <c r="E106" s="17">
        <v>4.17</v>
      </c>
      <c r="F106" s="17"/>
      <c r="G106" s="17"/>
      <c r="H106" s="17"/>
      <c r="I106" s="17"/>
      <c r="J106" s="17"/>
      <c r="K106" s="23">
        <f>M106/E106</f>
        <v>3717.0263788968828</v>
      </c>
      <c r="L106" s="57">
        <v>8443</v>
      </c>
      <c r="M106" s="20">
        <v>15500</v>
      </c>
      <c r="N106" s="26"/>
      <c r="O106" s="26"/>
    </row>
    <row r="107" spans="2:15" hidden="1" outlineLevel="2" x14ac:dyDescent="0.25">
      <c r="B107" s="3">
        <v>40756</v>
      </c>
      <c r="C107" s="16">
        <v>40771</v>
      </c>
      <c r="D107" s="17">
        <f t="shared" si="13"/>
        <v>2.4301764705882354</v>
      </c>
      <c r="E107" s="17">
        <v>4.2300000000000004</v>
      </c>
      <c r="F107" s="17"/>
      <c r="G107" s="17"/>
      <c r="H107" s="17"/>
      <c r="I107" s="17"/>
      <c r="J107" s="17"/>
      <c r="K107" s="23">
        <f>M107/E107</f>
        <v>3617.0212765957444</v>
      </c>
      <c r="L107" s="57">
        <v>8790</v>
      </c>
      <c r="M107" s="20">
        <v>15300</v>
      </c>
      <c r="N107" s="26"/>
      <c r="O107" s="26"/>
    </row>
    <row r="108" spans="2:15" hidden="1" outlineLevel="2" x14ac:dyDescent="0.25">
      <c r="B108" s="3">
        <v>40756</v>
      </c>
      <c r="C108" s="16">
        <v>40778</v>
      </c>
      <c r="D108" s="17">
        <f t="shared" si="13"/>
        <v>2.3177062500000001</v>
      </c>
      <c r="E108" s="17">
        <v>4.26</v>
      </c>
      <c r="F108" s="17"/>
      <c r="G108" s="17"/>
      <c r="H108" s="17"/>
      <c r="I108" s="17"/>
      <c r="J108" s="17"/>
      <c r="K108" s="23">
        <f>M108/E108</f>
        <v>3755.868544600939</v>
      </c>
      <c r="L108" s="57">
        <v>8705</v>
      </c>
      <c r="M108" s="20">
        <v>16000</v>
      </c>
      <c r="N108" s="26"/>
      <c r="O108" s="26"/>
    </row>
    <row r="109" spans="2:15" hidden="1" outlineLevel="2" x14ac:dyDescent="0.25">
      <c r="B109" s="3">
        <v>40756</v>
      </c>
      <c r="C109" s="16">
        <v>40785</v>
      </c>
      <c r="D109" s="17">
        <f t="shared" si="13"/>
        <v>2.2500809815950924</v>
      </c>
      <c r="E109" s="17">
        <v>4.3600000000000003</v>
      </c>
      <c r="F109" s="17"/>
      <c r="G109" s="17"/>
      <c r="H109" s="17"/>
      <c r="I109" s="17"/>
      <c r="J109" s="17"/>
      <c r="K109" s="23">
        <f>M109/E109</f>
        <v>3738.5321100917427</v>
      </c>
      <c r="L109" s="57">
        <v>8412</v>
      </c>
      <c r="M109" s="20">
        <v>16300</v>
      </c>
      <c r="N109" s="26"/>
      <c r="O109" s="26"/>
    </row>
    <row r="110" spans="2:15" s="13" customFormat="1" outlineLevel="1" collapsed="1" x14ac:dyDescent="0.25">
      <c r="B110" s="5" t="s">
        <v>49</v>
      </c>
      <c r="C110" s="16"/>
      <c r="D110" s="17">
        <f t="shared" ref="D110:O110" si="21">SUBTOTAL(1,D105:D109)</f>
        <v>2.302023837210859</v>
      </c>
      <c r="E110" s="17">
        <f t="shared" si="21"/>
        <v>4.2239999999999993</v>
      </c>
      <c r="F110" s="17" t="e">
        <f t="shared" si="21"/>
        <v>#DIV/0!</v>
      </c>
      <c r="G110" s="17" t="e">
        <f t="shared" si="21"/>
        <v>#DIV/0!</v>
      </c>
      <c r="H110" s="17" t="e">
        <f t="shared" si="21"/>
        <v>#DIV/0!</v>
      </c>
      <c r="I110" s="17" t="e">
        <f t="shared" si="21"/>
        <v>#DIV/0!</v>
      </c>
      <c r="J110" s="17" t="e">
        <f t="shared" si="21"/>
        <v>#DIV/0!</v>
      </c>
      <c r="K110" s="23">
        <f t="shared" si="21"/>
        <v>3721.7872230126713</v>
      </c>
      <c r="L110" s="20">
        <f t="shared" si="21"/>
        <v>8564.2000000000007</v>
      </c>
      <c r="M110" s="20">
        <f t="shared" si="21"/>
        <v>15720</v>
      </c>
      <c r="N110" s="26" t="e">
        <f t="shared" si="21"/>
        <v>#DIV/0!</v>
      </c>
      <c r="O110" s="26" t="e">
        <f t="shared" si="21"/>
        <v>#DIV/0!</v>
      </c>
    </row>
    <row r="111" spans="2:15" hidden="1" outlineLevel="2" x14ac:dyDescent="0.25">
      <c r="B111" s="3">
        <v>40787</v>
      </c>
      <c r="C111" s="16">
        <v>40792</v>
      </c>
      <c r="D111" s="17">
        <f t="shared" si="13"/>
        <v>2.2315598329398947</v>
      </c>
      <c r="E111" s="17">
        <v>4.2300000000000004</v>
      </c>
      <c r="F111" s="17"/>
      <c r="G111" s="17"/>
      <c r="H111" s="17"/>
      <c r="I111" s="17"/>
      <c r="J111" s="17"/>
      <c r="K111" s="58">
        <v>3933.5714285714284</v>
      </c>
      <c r="L111" s="57">
        <v>8778</v>
      </c>
      <c r="M111" s="20">
        <v>16300</v>
      </c>
      <c r="N111" s="26"/>
      <c r="O111" s="26"/>
    </row>
    <row r="112" spans="2:15" hidden="1" outlineLevel="2" x14ac:dyDescent="0.25">
      <c r="B112" s="3">
        <v>40787</v>
      </c>
      <c r="C112" s="16">
        <v>40799</v>
      </c>
      <c r="D112" s="17">
        <f t="shared" si="13"/>
        <v>2.152028725314183</v>
      </c>
      <c r="E112" s="17">
        <v>4.21</v>
      </c>
      <c r="F112" s="17"/>
      <c r="G112" s="17"/>
      <c r="H112" s="17"/>
      <c r="I112" s="17"/>
      <c r="J112" s="17"/>
      <c r="K112" s="58">
        <v>3978.5714285714284</v>
      </c>
      <c r="L112" s="57">
        <v>8562</v>
      </c>
      <c r="M112" s="20">
        <v>16000</v>
      </c>
      <c r="N112" s="26"/>
      <c r="O112" s="26"/>
    </row>
    <row r="113" spans="2:15" hidden="1" outlineLevel="2" x14ac:dyDescent="0.25">
      <c r="B113" s="3">
        <v>40787</v>
      </c>
      <c r="C113" s="16">
        <v>40806</v>
      </c>
      <c r="D113" s="17">
        <f t="shared" si="13"/>
        <v>1.5292344994804294</v>
      </c>
      <c r="E113" s="17">
        <v>3.13</v>
      </c>
      <c r="F113" s="17"/>
      <c r="G113" s="17"/>
      <c r="H113" s="17"/>
      <c r="I113" s="17"/>
      <c r="J113" s="17"/>
      <c r="K113" s="58">
        <v>4124.2857142857147</v>
      </c>
      <c r="L113" s="57">
        <v>6307</v>
      </c>
      <c r="M113" s="20">
        <f>+E113*K113</f>
        <v>12909.014285714287</v>
      </c>
      <c r="N113" s="26"/>
      <c r="O113" s="26"/>
    </row>
    <row r="114" spans="2:15" hidden="1" outlineLevel="2" x14ac:dyDescent="0.25">
      <c r="B114" s="3">
        <v>40787</v>
      </c>
      <c r="C114" s="16">
        <v>40813</v>
      </c>
      <c r="D114" s="17">
        <f t="shared" si="13"/>
        <v>1.7677884615384616</v>
      </c>
      <c r="E114" s="17">
        <v>2.44</v>
      </c>
      <c r="F114" s="17"/>
      <c r="G114" s="17"/>
      <c r="H114" s="17"/>
      <c r="I114" s="17"/>
      <c r="J114" s="17"/>
      <c r="K114" s="58">
        <v>4160</v>
      </c>
      <c r="L114" s="57">
        <v>7354</v>
      </c>
      <c r="M114" s="20">
        <f>+E114*K114</f>
        <v>10150.4</v>
      </c>
      <c r="N114" s="26"/>
      <c r="O114" s="26"/>
    </row>
    <row r="115" spans="2:15" s="13" customFormat="1" outlineLevel="1" collapsed="1" x14ac:dyDescent="0.25">
      <c r="B115" s="5" t="s">
        <v>50</v>
      </c>
      <c r="C115" s="16"/>
      <c r="D115" s="17">
        <f t="shared" ref="D115:O115" si="22">SUBTOTAL(1,D111:D114)</f>
        <v>1.9201528798182421</v>
      </c>
      <c r="E115" s="17">
        <f t="shared" si="22"/>
        <v>3.5024999999999999</v>
      </c>
      <c r="F115" s="17" t="e">
        <f t="shared" si="22"/>
        <v>#DIV/0!</v>
      </c>
      <c r="G115" s="17" t="e">
        <f t="shared" si="22"/>
        <v>#DIV/0!</v>
      </c>
      <c r="H115" s="17" t="e">
        <f t="shared" si="22"/>
        <v>#DIV/0!</v>
      </c>
      <c r="I115" s="17" t="e">
        <f t="shared" si="22"/>
        <v>#DIV/0!</v>
      </c>
      <c r="J115" s="17" t="e">
        <f t="shared" si="22"/>
        <v>#DIV/0!</v>
      </c>
      <c r="K115" s="23">
        <f t="shared" si="22"/>
        <v>4049.1071428571431</v>
      </c>
      <c r="L115" s="20">
        <f t="shared" si="22"/>
        <v>7750.25</v>
      </c>
      <c r="M115" s="20">
        <f t="shared" si="22"/>
        <v>13839.853571428572</v>
      </c>
      <c r="N115" s="26" t="e">
        <f t="shared" si="22"/>
        <v>#DIV/0!</v>
      </c>
      <c r="O115" s="26" t="e">
        <f t="shared" si="22"/>
        <v>#DIV/0!</v>
      </c>
    </row>
    <row r="116" spans="2:15" hidden="1" outlineLevel="2" x14ac:dyDescent="0.25">
      <c r="B116" s="3">
        <v>40817</v>
      </c>
      <c r="C116" s="16">
        <v>40820</v>
      </c>
      <c r="D116" s="17">
        <f t="shared" si="13"/>
        <v>1.8195180722891566</v>
      </c>
      <c r="E116" s="17">
        <v>3.05</v>
      </c>
      <c r="F116" s="17"/>
      <c r="G116" s="17"/>
      <c r="H116" s="17"/>
      <c r="I116" s="17"/>
      <c r="J116" s="17"/>
      <c r="K116" s="58">
        <v>4150</v>
      </c>
      <c r="L116" s="57">
        <v>7551</v>
      </c>
      <c r="M116" s="20">
        <v>12000</v>
      </c>
      <c r="N116" s="26"/>
      <c r="O116" s="26"/>
    </row>
    <row r="117" spans="2:15" hidden="1" outlineLevel="2" x14ac:dyDescent="0.25">
      <c r="B117" s="3">
        <v>40817</v>
      </c>
      <c r="C117" s="16">
        <v>40827</v>
      </c>
      <c r="D117" s="17">
        <f t="shared" si="13"/>
        <v>1.7276029055690072</v>
      </c>
      <c r="E117" s="17">
        <v>2.93</v>
      </c>
      <c r="F117" s="17"/>
      <c r="G117" s="17"/>
      <c r="H117" s="17"/>
      <c r="I117" s="17"/>
      <c r="J117" s="17"/>
      <c r="K117" s="58">
        <v>4130</v>
      </c>
      <c r="L117" s="57">
        <v>7135</v>
      </c>
      <c r="M117" s="20">
        <f>+K117*E117</f>
        <v>12100.900000000001</v>
      </c>
      <c r="N117" s="26"/>
      <c r="O117" s="26"/>
    </row>
    <row r="118" spans="2:15" hidden="1" outlineLevel="2" x14ac:dyDescent="0.25">
      <c r="B118" s="3">
        <v>40817</v>
      </c>
      <c r="C118" s="16">
        <v>40834</v>
      </c>
      <c r="D118" s="17">
        <f t="shared" si="13"/>
        <v>1.4774038461538461</v>
      </c>
      <c r="E118" s="17">
        <v>2.93</v>
      </c>
      <c r="F118" s="17"/>
      <c r="G118" s="17"/>
      <c r="H118" s="17"/>
      <c r="I118" s="17"/>
      <c r="J118" s="17"/>
      <c r="K118" s="58">
        <v>4160</v>
      </c>
      <c r="L118" s="57">
        <v>6146</v>
      </c>
      <c r="M118" s="20">
        <v>13000</v>
      </c>
      <c r="N118" s="26"/>
      <c r="O118" s="26"/>
    </row>
    <row r="119" spans="2:15" hidden="1" outlineLevel="2" x14ac:dyDescent="0.25">
      <c r="B119" s="3">
        <v>40817</v>
      </c>
      <c r="C119" s="16">
        <v>40841</v>
      </c>
      <c r="D119" s="17">
        <f t="shared" si="13"/>
        <v>1.7072587532023913</v>
      </c>
      <c r="E119" s="17">
        <v>2.75</v>
      </c>
      <c r="F119" s="17"/>
      <c r="G119" s="17"/>
      <c r="H119" s="17"/>
      <c r="I119" s="17"/>
      <c r="J119" s="17"/>
      <c r="K119" s="58">
        <v>4182.1428571428569</v>
      </c>
      <c r="L119" s="57">
        <v>7140</v>
      </c>
      <c r="M119" s="20">
        <v>12500</v>
      </c>
      <c r="N119" s="26"/>
      <c r="O119" s="26"/>
    </row>
    <row r="120" spans="2:15" s="13" customFormat="1" outlineLevel="1" collapsed="1" x14ac:dyDescent="0.25">
      <c r="B120" s="5" t="s">
        <v>51</v>
      </c>
      <c r="C120" s="16"/>
      <c r="D120" s="17">
        <f t="shared" ref="D120:O120" si="23">SUBTOTAL(1,D116:D119)</f>
        <v>1.6829458943036004</v>
      </c>
      <c r="E120" s="17">
        <f t="shared" si="23"/>
        <v>2.915</v>
      </c>
      <c r="F120" s="17" t="e">
        <f t="shared" si="23"/>
        <v>#DIV/0!</v>
      </c>
      <c r="G120" s="17" t="e">
        <f t="shared" si="23"/>
        <v>#DIV/0!</v>
      </c>
      <c r="H120" s="17" t="e">
        <f t="shared" si="23"/>
        <v>#DIV/0!</v>
      </c>
      <c r="I120" s="17" t="e">
        <f t="shared" si="23"/>
        <v>#DIV/0!</v>
      </c>
      <c r="J120" s="17" t="e">
        <f t="shared" si="23"/>
        <v>#DIV/0!</v>
      </c>
      <c r="K120" s="23">
        <f t="shared" si="23"/>
        <v>4155.5357142857138</v>
      </c>
      <c r="L120" s="20">
        <f t="shared" si="23"/>
        <v>6993</v>
      </c>
      <c r="M120" s="20">
        <f t="shared" si="23"/>
        <v>12400.225</v>
      </c>
      <c r="N120" s="26" t="e">
        <f t="shared" si="23"/>
        <v>#DIV/0!</v>
      </c>
      <c r="O120" s="26" t="e">
        <f t="shared" si="23"/>
        <v>#DIV/0!</v>
      </c>
    </row>
    <row r="121" spans="2:15" hidden="1" outlineLevel="2" x14ac:dyDescent="0.25">
      <c r="B121" s="3">
        <v>40848</v>
      </c>
      <c r="C121" s="16">
        <v>40848</v>
      </c>
      <c r="D121" s="17">
        <f t="shared" si="13"/>
        <v>1.5852912000000001</v>
      </c>
      <c r="E121" s="17">
        <v>2.82</v>
      </c>
      <c r="F121" s="17"/>
      <c r="G121" s="17"/>
      <c r="H121" s="17"/>
      <c r="I121" s="17"/>
      <c r="J121" s="17"/>
      <c r="K121" s="23">
        <f>M121/E121</f>
        <v>4432.6241134751772</v>
      </c>
      <c r="L121" s="57">
        <v>7027</v>
      </c>
      <c r="M121" s="20">
        <v>12500</v>
      </c>
      <c r="N121" s="26"/>
      <c r="O121" s="26"/>
    </row>
    <row r="122" spans="2:15" hidden="1" outlineLevel="2" x14ac:dyDescent="0.25">
      <c r="B122" s="3">
        <v>40848</v>
      </c>
      <c r="C122" s="16">
        <v>40855</v>
      </c>
      <c r="D122" s="17">
        <f t="shared" si="13"/>
        <v>1.6119937499999999</v>
      </c>
      <c r="E122" s="17">
        <v>2.98</v>
      </c>
      <c r="F122" s="17"/>
      <c r="G122" s="17"/>
      <c r="H122" s="17"/>
      <c r="I122" s="17"/>
      <c r="J122" s="17"/>
      <c r="K122" s="23">
        <f>M122/E122</f>
        <v>4295.3020134228191</v>
      </c>
      <c r="L122" s="57">
        <v>6924</v>
      </c>
      <c r="M122" s="20">
        <v>12800</v>
      </c>
      <c r="N122" s="26"/>
      <c r="O122" s="26"/>
    </row>
    <row r="123" spans="2:15" hidden="1" outlineLevel="2" x14ac:dyDescent="0.25">
      <c r="B123" s="3">
        <v>40848</v>
      </c>
      <c r="C123" s="16">
        <v>40862</v>
      </c>
      <c r="D123" s="17">
        <f t="shared" si="13"/>
        <v>1.6043353846153845</v>
      </c>
      <c r="E123" s="17">
        <v>2.94</v>
      </c>
      <c r="F123" s="17"/>
      <c r="G123" s="17"/>
      <c r="H123" s="17"/>
      <c r="I123" s="17"/>
      <c r="J123" s="17"/>
      <c r="K123" s="23">
        <f>M123/E123</f>
        <v>4421.7687074829937</v>
      </c>
      <c r="L123" s="57">
        <v>7094</v>
      </c>
      <c r="M123" s="20">
        <v>13000</v>
      </c>
      <c r="N123" s="26"/>
      <c r="O123" s="26"/>
    </row>
    <row r="124" spans="2:15" hidden="1" outlineLevel="2" x14ac:dyDescent="0.25">
      <c r="B124" s="3">
        <v>40848</v>
      </c>
      <c r="C124" s="16">
        <v>40869</v>
      </c>
      <c r="D124" s="17">
        <f t="shared" si="13"/>
        <v>1.575073076923077</v>
      </c>
      <c r="E124" s="17">
        <v>2.95</v>
      </c>
      <c r="F124" s="17"/>
      <c r="G124" s="17"/>
      <c r="H124" s="17"/>
      <c r="I124" s="17"/>
      <c r="J124" s="17"/>
      <c r="K124" s="23">
        <f>M124/E124</f>
        <v>4406.7796610169489</v>
      </c>
      <c r="L124" s="57">
        <v>6941</v>
      </c>
      <c r="M124" s="20">
        <v>13000</v>
      </c>
      <c r="N124" s="26"/>
      <c r="O124" s="26"/>
    </row>
    <row r="125" spans="2:15" hidden="1" outlineLevel="2" x14ac:dyDescent="0.25">
      <c r="B125" s="3">
        <v>40848</v>
      </c>
      <c r="C125" s="16">
        <v>40876</v>
      </c>
      <c r="D125" s="17">
        <f t="shared" si="13"/>
        <v>1.5822276923076923</v>
      </c>
      <c r="E125" s="17">
        <v>2.88</v>
      </c>
      <c r="F125" s="17"/>
      <c r="G125" s="17"/>
      <c r="H125" s="17"/>
      <c r="I125" s="17"/>
      <c r="J125" s="17"/>
      <c r="K125" s="23">
        <f>M125/E125</f>
        <v>4513.8888888888887</v>
      </c>
      <c r="L125" s="57">
        <v>7142</v>
      </c>
      <c r="M125" s="20">
        <v>13000</v>
      </c>
      <c r="N125" s="26"/>
      <c r="O125" s="26"/>
    </row>
    <row r="126" spans="2:15" s="13" customFormat="1" outlineLevel="1" collapsed="1" x14ac:dyDescent="0.25">
      <c r="B126" s="5" t="s">
        <v>52</v>
      </c>
      <c r="C126" s="16"/>
      <c r="D126" s="17">
        <f t="shared" ref="D126:O126" si="24">SUBTOTAL(1,D121:D125)</f>
        <v>1.5917842207692308</v>
      </c>
      <c r="E126" s="17">
        <f t="shared" si="24"/>
        <v>2.9140000000000001</v>
      </c>
      <c r="F126" s="17" t="e">
        <f t="shared" si="24"/>
        <v>#DIV/0!</v>
      </c>
      <c r="G126" s="17" t="e">
        <f t="shared" si="24"/>
        <v>#DIV/0!</v>
      </c>
      <c r="H126" s="17" t="e">
        <f t="shared" si="24"/>
        <v>#DIV/0!</v>
      </c>
      <c r="I126" s="17" t="e">
        <f t="shared" si="24"/>
        <v>#DIV/0!</v>
      </c>
      <c r="J126" s="17" t="e">
        <f t="shared" si="24"/>
        <v>#DIV/0!</v>
      </c>
      <c r="K126" s="23">
        <f t="shared" si="24"/>
        <v>4414.0726768573659</v>
      </c>
      <c r="L126" s="20">
        <f t="shared" si="24"/>
        <v>7025.6</v>
      </c>
      <c r="M126" s="20">
        <f t="shared" si="24"/>
        <v>12860</v>
      </c>
      <c r="N126" s="26" t="e">
        <f t="shared" si="24"/>
        <v>#DIV/0!</v>
      </c>
      <c r="O126" s="26" t="e">
        <f t="shared" si="24"/>
        <v>#DIV/0!</v>
      </c>
    </row>
    <row r="127" spans="2:15" hidden="1" outlineLevel="2" x14ac:dyDescent="0.25">
      <c r="B127" s="3">
        <v>40878</v>
      </c>
      <c r="C127" s="16">
        <v>40883</v>
      </c>
      <c r="D127" s="17">
        <f t="shared" si="13"/>
        <v>1.7399561538461539</v>
      </c>
      <c r="E127" s="17">
        <v>2.91</v>
      </c>
      <c r="F127" s="17"/>
      <c r="G127" s="17"/>
      <c r="H127" s="17"/>
      <c r="I127" s="17"/>
      <c r="J127" s="17"/>
      <c r="K127" s="23">
        <f>M127/E127</f>
        <v>4467.3539518900343</v>
      </c>
      <c r="L127" s="57">
        <v>7773</v>
      </c>
      <c r="M127" s="20">
        <v>13000</v>
      </c>
      <c r="N127" s="26"/>
      <c r="O127" s="26"/>
    </row>
    <row r="128" spans="2:15" hidden="1" outlineLevel="2" x14ac:dyDescent="0.25">
      <c r="B128" s="3">
        <v>40878</v>
      </c>
      <c r="C128" s="16">
        <v>40890</v>
      </c>
      <c r="D128" s="17">
        <f t="shared" si="13"/>
        <v>1.51902</v>
      </c>
      <c r="E128" s="17">
        <v>2.91</v>
      </c>
      <c r="F128" s="17"/>
      <c r="G128" s="17"/>
      <c r="H128" s="17"/>
      <c r="I128" s="17"/>
      <c r="J128" s="17"/>
      <c r="K128" s="23">
        <f>M128/E128</f>
        <v>4467.3539518900343</v>
      </c>
      <c r="L128" s="57">
        <v>6786</v>
      </c>
      <c r="M128" s="20">
        <v>13000</v>
      </c>
      <c r="N128" s="26"/>
      <c r="O128" s="26"/>
    </row>
    <row r="129" spans="2:15" hidden="1" outlineLevel="2" x14ac:dyDescent="0.25">
      <c r="B129" s="3">
        <v>40878</v>
      </c>
      <c r="C129" s="16">
        <v>40897</v>
      </c>
      <c r="D129" s="17">
        <f t="shared" si="13"/>
        <v>1.6660430769230772</v>
      </c>
      <c r="E129" s="17">
        <v>2.93</v>
      </c>
      <c r="F129" s="17"/>
      <c r="G129" s="17"/>
      <c r="H129" s="17"/>
      <c r="I129" s="17"/>
      <c r="J129" s="17"/>
      <c r="K129" s="23">
        <f>M129/E129</f>
        <v>4436.8600682593851</v>
      </c>
      <c r="L129" s="57">
        <v>7392</v>
      </c>
      <c r="M129" s="20">
        <v>13000</v>
      </c>
      <c r="N129" s="26"/>
      <c r="O129" s="26"/>
    </row>
    <row r="130" spans="2:15" hidden="1" outlineLevel="2" x14ac:dyDescent="0.25">
      <c r="B130" s="3">
        <v>40878</v>
      </c>
      <c r="C130" s="16">
        <v>40904</v>
      </c>
      <c r="D130" s="17">
        <f t="shared" si="13"/>
        <v>1.6703253846153847</v>
      </c>
      <c r="E130" s="17">
        <v>2.93</v>
      </c>
      <c r="F130" s="17"/>
      <c r="G130" s="17"/>
      <c r="H130" s="17"/>
      <c r="I130" s="17"/>
      <c r="J130" s="17"/>
      <c r="K130" s="23">
        <f>M130/E130</f>
        <v>4436.8600682593851</v>
      </c>
      <c r="L130" s="57">
        <v>7411</v>
      </c>
      <c r="M130" s="20">
        <v>13000</v>
      </c>
      <c r="N130" s="26"/>
      <c r="O130" s="26"/>
    </row>
    <row r="131" spans="2:15" s="13" customFormat="1" outlineLevel="1" collapsed="1" x14ac:dyDescent="0.25">
      <c r="B131" s="5" t="s">
        <v>53</v>
      </c>
      <c r="C131" s="16"/>
      <c r="D131" s="17">
        <f t="shared" ref="D131:O131" si="25">SUBTOTAL(1,D127:D130)</f>
        <v>1.648836153846154</v>
      </c>
      <c r="E131" s="17">
        <f t="shared" si="25"/>
        <v>2.92</v>
      </c>
      <c r="F131" s="17" t="e">
        <f t="shared" si="25"/>
        <v>#DIV/0!</v>
      </c>
      <c r="G131" s="17" t="e">
        <f t="shared" si="25"/>
        <v>#DIV/0!</v>
      </c>
      <c r="H131" s="17" t="e">
        <f t="shared" si="25"/>
        <v>#DIV/0!</v>
      </c>
      <c r="I131" s="17" t="e">
        <f t="shared" si="25"/>
        <v>#DIV/0!</v>
      </c>
      <c r="J131" s="17" t="e">
        <f t="shared" si="25"/>
        <v>#DIV/0!</v>
      </c>
      <c r="K131" s="23">
        <f t="shared" si="25"/>
        <v>4452.1070100747102</v>
      </c>
      <c r="L131" s="20">
        <f t="shared" si="25"/>
        <v>7340.5</v>
      </c>
      <c r="M131" s="20">
        <f t="shared" si="25"/>
        <v>13000</v>
      </c>
      <c r="N131" s="26" t="e">
        <f t="shared" si="25"/>
        <v>#DIV/0!</v>
      </c>
      <c r="O131" s="26" t="e">
        <f t="shared" si="25"/>
        <v>#DIV/0!</v>
      </c>
    </row>
    <row r="132" spans="2:15" hidden="1" outlineLevel="2" x14ac:dyDescent="0.25">
      <c r="B132" s="3">
        <v>40909</v>
      </c>
      <c r="C132" s="16">
        <v>40911</v>
      </c>
      <c r="D132" s="17">
        <f t="shared" si="13"/>
        <v>1.5364469230769233</v>
      </c>
      <c r="E132" s="17">
        <v>2.93</v>
      </c>
      <c r="F132" s="17"/>
      <c r="G132" s="17"/>
      <c r="H132" s="17"/>
      <c r="I132" s="17"/>
      <c r="J132" s="17"/>
      <c r="K132" s="23">
        <f>M132/E132</f>
        <v>4436.8600682593851</v>
      </c>
      <c r="L132" s="57">
        <v>6817</v>
      </c>
      <c r="M132" s="20">
        <v>13000</v>
      </c>
      <c r="N132" s="26"/>
      <c r="O132" s="26"/>
    </row>
    <row r="133" spans="2:15" hidden="1" outlineLevel="2" x14ac:dyDescent="0.25">
      <c r="B133" s="3">
        <v>40909</v>
      </c>
      <c r="C133" s="16">
        <v>40918</v>
      </c>
      <c r="D133" s="17">
        <f t="shared" ref="D133:D196" si="26">+L133/K133</f>
        <v>1.5191774999999998</v>
      </c>
      <c r="E133" s="17">
        <v>2.69</v>
      </c>
      <c r="F133" s="17"/>
      <c r="G133" s="17"/>
      <c r="H133" s="17"/>
      <c r="I133" s="17"/>
      <c r="J133" s="17"/>
      <c r="K133" s="23">
        <f>M133/E133</f>
        <v>4460.9665427509299</v>
      </c>
      <c r="L133" s="57">
        <v>6777</v>
      </c>
      <c r="M133" s="20">
        <v>12000</v>
      </c>
      <c r="N133" s="26"/>
      <c r="O133" s="26"/>
    </row>
    <row r="134" spans="2:15" hidden="1" outlineLevel="2" x14ac:dyDescent="0.25">
      <c r="B134" s="3">
        <v>40909</v>
      </c>
      <c r="C134" s="16">
        <v>40925</v>
      </c>
      <c r="D134" s="17">
        <f t="shared" si="26"/>
        <v>1.4070075</v>
      </c>
      <c r="E134" s="17">
        <v>2.61</v>
      </c>
      <c r="F134" s="17"/>
      <c r="G134" s="17"/>
      <c r="H134" s="17"/>
      <c r="I134" s="17"/>
      <c r="J134" s="17"/>
      <c r="K134" s="23">
        <f>M134/E134</f>
        <v>4597.7011494252874</v>
      </c>
      <c r="L134" s="57">
        <v>6469</v>
      </c>
      <c r="M134" s="20">
        <v>12000</v>
      </c>
      <c r="N134" s="26"/>
      <c r="O134" s="26"/>
    </row>
    <row r="135" spans="2:15" hidden="1" outlineLevel="2" x14ac:dyDescent="0.25">
      <c r="B135" s="3">
        <v>40909</v>
      </c>
      <c r="C135" s="16">
        <v>40932</v>
      </c>
      <c r="D135" s="17">
        <f t="shared" si="26"/>
        <v>1.3428899999999999</v>
      </c>
      <c r="E135" s="17">
        <v>2.58</v>
      </c>
      <c r="F135" s="17"/>
      <c r="G135" s="17"/>
      <c r="H135" s="17"/>
      <c r="I135" s="17"/>
      <c r="J135" s="17"/>
      <c r="K135" s="23">
        <f>M135/E135</f>
        <v>4651.1627906976746</v>
      </c>
      <c r="L135" s="57">
        <v>6246</v>
      </c>
      <c r="M135" s="20">
        <v>12000</v>
      </c>
      <c r="N135" s="26"/>
      <c r="O135" s="26"/>
    </row>
    <row r="136" spans="2:15" hidden="1" outlineLevel="2" x14ac:dyDescent="0.25">
      <c r="B136" s="3">
        <v>40909</v>
      </c>
      <c r="C136" s="16">
        <v>40939</v>
      </c>
      <c r="D136" s="17">
        <f t="shared" si="26"/>
        <v>1.5375466666666666</v>
      </c>
      <c r="E136" s="17">
        <v>2.54</v>
      </c>
      <c r="F136" s="17"/>
      <c r="G136" s="17"/>
      <c r="H136" s="17"/>
      <c r="I136" s="17"/>
      <c r="J136" s="17"/>
      <c r="K136" s="23">
        <f>M136/E136</f>
        <v>4724.4094488188975</v>
      </c>
      <c r="L136" s="57">
        <v>7264</v>
      </c>
      <c r="M136" s="20">
        <v>12000</v>
      </c>
      <c r="N136" s="26"/>
      <c r="O136" s="26"/>
    </row>
    <row r="137" spans="2:15" s="13" customFormat="1" outlineLevel="1" collapsed="1" x14ac:dyDescent="0.25">
      <c r="B137" s="5" t="s">
        <v>54</v>
      </c>
      <c r="C137" s="16"/>
      <c r="D137" s="17">
        <f t="shared" ref="D137:O137" si="27">SUBTOTAL(1,D132:D136)</f>
        <v>1.468613717948718</v>
      </c>
      <c r="E137" s="17">
        <f t="shared" si="27"/>
        <v>2.6700000000000004</v>
      </c>
      <c r="F137" s="17" t="e">
        <f t="shared" si="27"/>
        <v>#DIV/0!</v>
      </c>
      <c r="G137" s="17" t="e">
        <f t="shared" si="27"/>
        <v>#DIV/0!</v>
      </c>
      <c r="H137" s="17" t="e">
        <f t="shared" si="27"/>
        <v>#DIV/0!</v>
      </c>
      <c r="I137" s="17" t="e">
        <f t="shared" si="27"/>
        <v>#DIV/0!</v>
      </c>
      <c r="J137" s="17" t="e">
        <f t="shared" si="27"/>
        <v>#DIV/0!</v>
      </c>
      <c r="K137" s="23">
        <f t="shared" si="27"/>
        <v>4574.2199999904351</v>
      </c>
      <c r="L137" s="20">
        <f t="shared" si="27"/>
        <v>6714.6</v>
      </c>
      <c r="M137" s="20">
        <f t="shared" si="27"/>
        <v>12200</v>
      </c>
      <c r="N137" s="26" t="e">
        <f t="shared" si="27"/>
        <v>#DIV/0!</v>
      </c>
      <c r="O137" s="26" t="e">
        <f t="shared" si="27"/>
        <v>#DIV/0!</v>
      </c>
    </row>
    <row r="138" spans="2:15" hidden="1" outlineLevel="2" x14ac:dyDescent="0.25">
      <c r="B138" s="3">
        <v>40940</v>
      </c>
      <c r="C138" s="16">
        <v>40946</v>
      </c>
      <c r="D138" s="17">
        <f t="shared" si="26"/>
        <v>1.7209049999999999</v>
      </c>
      <c r="E138" s="17">
        <v>2.82</v>
      </c>
      <c r="F138" s="17"/>
      <c r="G138" s="17"/>
      <c r="H138" s="17"/>
      <c r="I138" s="17"/>
      <c r="J138" s="17"/>
      <c r="K138" s="23">
        <f>M138/E138</f>
        <v>4255.3191489361707</v>
      </c>
      <c r="L138" s="57">
        <v>7323</v>
      </c>
      <c r="M138" s="20">
        <v>12000</v>
      </c>
      <c r="N138" s="26"/>
      <c r="O138" s="26"/>
    </row>
    <row r="139" spans="2:15" hidden="1" outlineLevel="2" x14ac:dyDescent="0.25">
      <c r="B139" s="3">
        <v>40940</v>
      </c>
      <c r="C139" s="16">
        <v>40953</v>
      </c>
      <c r="D139" s="17">
        <f t="shared" si="26"/>
        <v>1.6086674999999999</v>
      </c>
      <c r="E139" s="17">
        <v>2.79</v>
      </c>
      <c r="F139" s="17"/>
      <c r="G139" s="17"/>
      <c r="H139" s="17"/>
      <c r="I139" s="17"/>
      <c r="J139" s="17"/>
      <c r="K139" s="23">
        <f>M139/E139</f>
        <v>4301.0752688172042</v>
      </c>
      <c r="L139" s="57">
        <v>6919</v>
      </c>
      <c r="M139" s="20">
        <v>12000</v>
      </c>
      <c r="N139" s="26"/>
      <c r="O139" s="26"/>
    </row>
    <row r="140" spans="2:15" hidden="1" outlineLevel="2" x14ac:dyDescent="0.25">
      <c r="B140" s="3">
        <v>40940</v>
      </c>
      <c r="C140" s="16">
        <v>40960</v>
      </c>
      <c r="D140" s="17">
        <f t="shared" si="26"/>
        <v>1.5561743801652892</v>
      </c>
      <c r="E140" s="17">
        <v>2.79</v>
      </c>
      <c r="F140" s="17"/>
      <c r="G140" s="17"/>
      <c r="H140" s="17"/>
      <c r="I140" s="17"/>
      <c r="J140" s="17"/>
      <c r="K140" s="23">
        <f>M140/E140</f>
        <v>4336.9175627240147</v>
      </c>
      <c r="L140" s="57">
        <v>6749</v>
      </c>
      <c r="M140" s="20">
        <v>12100</v>
      </c>
      <c r="N140" s="26"/>
      <c r="O140" s="26"/>
    </row>
    <row r="141" spans="2:15" hidden="1" outlineLevel="2" x14ac:dyDescent="0.25">
      <c r="B141" s="3">
        <v>40940</v>
      </c>
      <c r="C141" s="16">
        <v>40967</v>
      </c>
      <c r="D141" s="17">
        <f t="shared" si="26"/>
        <v>1.641733333333333</v>
      </c>
      <c r="E141" s="17">
        <v>2.8</v>
      </c>
      <c r="F141" s="17"/>
      <c r="G141" s="17"/>
      <c r="H141" s="17"/>
      <c r="I141" s="17"/>
      <c r="J141" s="17"/>
      <c r="K141" s="23">
        <f>M141/E141</f>
        <v>4285.7142857142862</v>
      </c>
      <c r="L141" s="57">
        <v>7036</v>
      </c>
      <c r="M141" s="20">
        <v>12000</v>
      </c>
      <c r="N141" s="26"/>
      <c r="O141" s="26"/>
    </row>
    <row r="142" spans="2:15" s="13" customFormat="1" outlineLevel="1" collapsed="1" x14ac:dyDescent="0.25">
      <c r="B142" s="5" t="s">
        <v>55</v>
      </c>
      <c r="C142" s="16"/>
      <c r="D142" s="17">
        <f t="shared" ref="D142:O142" si="28">SUBTOTAL(1,D138:D141)</f>
        <v>1.6318700533746555</v>
      </c>
      <c r="E142" s="17">
        <f t="shared" si="28"/>
        <v>2.8</v>
      </c>
      <c r="F142" s="17" t="e">
        <f t="shared" si="28"/>
        <v>#DIV/0!</v>
      </c>
      <c r="G142" s="17" t="e">
        <f t="shared" si="28"/>
        <v>#DIV/0!</v>
      </c>
      <c r="H142" s="17" t="e">
        <f t="shared" si="28"/>
        <v>#DIV/0!</v>
      </c>
      <c r="I142" s="17" t="e">
        <f t="shared" si="28"/>
        <v>#DIV/0!</v>
      </c>
      <c r="J142" s="17" t="e">
        <f t="shared" si="28"/>
        <v>#DIV/0!</v>
      </c>
      <c r="K142" s="23">
        <f t="shared" si="28"/>
        <v>4294.7565665479187</v>
      </c>
      <c r="L142" s="20">
        <f t="shared" si="28"/>
        <v>7006.75</v>
      </c>
      <c r="M142" s="20">
        <f t="shared" si="28"/>
        <v>12025</v>
      </c>
      <c r="N142" s="26" t="e">
        <f t="shared" si="28"/>
        <v>#DIV/0!</v>
      </c>
      <c r="O142" s="26" t="e">
        <f t="shared" si="28"/>
        <v>#DIV/0!</v>
      </c>
    </row>
    <row r="143" spans="2:15" hidden="1" outlineLevel="2" x14ac:dyDescent="0.25">
      <c r="B143" s="3">
        <v>40969</v>
      </c>
      <c r="C143" s="16">
        <v>40974</v>
      </c>
      <c r="D143" s="17">
        <f t="shared" si="26"/>
        <v>1.4589836065573769</v>
      </c>
      <c r="E143" s="17">
        <v>2.8</v>
      </c>
      <c r="F143" s="17"/>
      <c r="G143" s="17"/>
      <c r="H143" s="17"/>
      <c r="I143" s="17"/>
      <c r="J143" s="17"/>
      <c r="K143" s="23">
        <f>M143/E143</f>
        <v>4357.1428571428578</v>
      </c>
      <c r="L143" s="57">
        <v>6357</v>
      </c>
      <c r="M143" s="20">
        <v>12200</v>
      </c>
      <c r="N143" s="26"/>
      <c r="O143" s="26"/>
    </row>
    <row r="144" spans="2:15" hidden="1" outlineLevel="2" x14ac:dyDescent="0.25">
      <c r="B144" s="3">
        <v>40969</v>
      </c>
      <c r="C144" s="16">
        <v>40981</v>
      </c>
      <c r="D144" s="17">
        <f t="shared" si="26"/>
        <v>1.4436333333333331</v>
      </c>
      <c r="E144" s="17">
        <v>2.8</v>
      </c>
      <c r="F144" s="17"/>
      <c r="G144" s="17"/>
      <c r="H144" s="17"/>
      <c r="I144" s="17"/>
      <c r="J144" s="17"/>
      <c r="K144" s="23">
        <f>M144/E144</f>
        <v>4285.7142857142862</v>
      </c>
      <c r="L144" s="57">
        <v>6187</v>
      </c>
      <c r="M144" s="20">
        <v>12000</v>
      </c>
      <c r="N144" s="26"/>
      <c r="O144" s="26"/>
    </row>
    <row r="145" spans="2:15" hidden="1" outlineLevel="2" x14ac:dyDescent="0.25">
      <c r="B145" s="3">
        <v>40969</v>
      </c>
      <c r="C145" s="16">
        <v>40988</v>
      </c>
      <c r="D145" s="17">
        <f t="shared" si="26"/>
        <v>1.443706779661017</v>
      </c>
      <c r="E145" s="17">
        <v>2.79</v>
      </c>
      <c r="F145" s="17"/>
      <c r="G145" s="17"/>
      <c r="H145" s="17"/>
      <c r="I145" s="17"/>
      <c r="J145" s="17"/>
      <c r="K145" s="23">
        <f>M145/E145</f>
        <v>4229.3906810035842</v>
      </c>
      <c r="L145" s="57">
        <v>6106</v>
      </c>
      <c r="M145" s="20">
        <v>11800</v>
      </c>
      <c r="N145" s="26"/>
      <c r="O145" s="26"/>
    </row>
    <row r="146" spans="2:15" hidden="1" outlineLevel="2" x14ac:dyDescent="0.25">
      <c r="B146" s="3">
        <v>40969</v>
      </c>
      <c r="C146" s="16">
        <v>40995</v>
      </c>
      <c r="D146" s="17">
        <f t="shared" si="26"/>
        <v>1.4982838983050848</v>
      </c>
      <c r="E146" s="17">
        <v>2.75</v>
      </c>
      <c r="F146" s="17"/>
      <c r="G146" s="17"/>
      <c r="H146" s="17"/>
      <c r="I146" s="17"/>
      <c r="J146" s="17"/>
      <c r="K146" s="23">
        <f>M146/E146</f>
        <v>4290.909090909091</v>
      </c>
      <c r="L146" s="57">
        <v>6429</v>
      </c>
      <c r="M146" s="20">
        <v>11800</v>
      </c>
      <c r="N146" s="26"/>
      <c r="O146" s="26"/>
    </row>
    <row r="147" spans="2:15" s="13" customFormat="1" outlineLevel="1" collapsed="1" x14ac:dyDescent="0.25">
      <c r="B147" s="5" t="s">
        <v>56</v>
      </c>
      <c r="C147" s="16"/>
      <c r="D147" s="17">
        <f t="shared" ref="D147:O147" si="29">SUBTOTAL(1,D143:D146)</f>
        <v>1.4611519044642032</v>
      </c>
      <c r="E147" s="17">
        <f t="shared" si="29"/>
        <v>2.7850000000000001</v>
      </c>
      <c r="F147" s="17" t="e">
        <f t="shared" si="29"/>
        <v>#DIV/0!</v>
      </c>
      <c r="G147" s="17" t="e">
        <f t="shared" si="29"/>
        <v>#DIV/0!</v>
      </c>
      <c r="H147" s="17" t="e">
        <f t="shared" si="29"/>
        <v>#DIV/0!</v>
      </c>
      <c r="I147" s="17" t="e">
        <f t="shared" si="29"/>
        <v>#DIV/0!</v>
      </c>
      <c r="J147" s="17" t="e">
        <f t="shared" si="29"/>
        <v>#DIV/0!</v>
      </c>
      <c r="K147" s="23">
        <f t="shared" si="29"/>
        <v>4290.7892286924553</v>
      </c>
      <c r="L147" s="20">
        <f t="shared" si="29"/>
        <v>6269.75</v>
      </c>
      <c r="M147" s="20">
        <f t="shared" si="29"/>
        <v>11950</v>
      </c>
      <c r="N147" s="26" t="e">
        <f t="shared" si="29"/>
        <v>#DIV/0!</v>
      </c>
      <c r="O147" s="26" t="e">
        <f t="shared" si="29"/>
        <v>#DIV/0!</v>
      </c>
    </row>
    <row r="148" spans="2:15" hidden="1" outlineLevel="2" x14ac:dyDescent="0.25">
      <c r="B148" s="3">
        <v>41000</v>
      </c>
      <c r="C148" s="16">
        <v>41002</v>
      </c>
      <c r="D148" s="17">
        <f t="shared" si="26"/>
        <v>1.4911016949152542</v>
      </c>
      <c r="E148" s="17">
        <v>2.76</v>
      </c>
      <c r="F148" s="17"/>
      <c r="G148" s="17"/>
      <c r="H148" s="17"/>
      <c r="I148" s="17"/>
      <c r="J148" s="17"/>
      <c r="K148" s="23">
        <f>M148/E148</f>
        <v>4275.36231884058</v>
      </c>
      <c r="L148" s="57">
        <v>6375</v>
      </c>
      <c r="M148" s="20">
        <v>11800</v>
      </c>
      <c r="N148" s="26"/>
      <c r="O148" s="26"/>
    </row>
    <row r="149" spans="2:15" hidden="1" outlineLevel="2" x14ac:dyDescent="0.25">
      <c r="B149" s="3">
        <v>41000</v>
      </c>
      <c r="C149" s="16">
        <v>41009</v>
      </c>
      <c r="D149" s="17">
        <f t="shared" si="26"/>
        <v>1.594079661016949</v>
      </c>
      <c r="E149" s="17">
        <v>2.81</v>
      </c>
      <c r="F149" s="17"/>
      <c r="G149" s="17"/>
      <c r="H149" s="17"/>
      <c r="I149" s="17"/>
      <c r="J149" s="17"/>
      <c r="K149" s="23">
        <f>M149/E149</f>
        <v>4199.2882562277582</v>
      </c>
      <c r="L149" s="57">
        <v>6694</v>
      </c>
      <c r="M149" s="20">
        <v>11800</v>
      </c>
      <c r="N149" s="26"/>
      <c r="O149" s="26"/>
    </row>
    <row r="150" spans="2:15" hidden="1" outlineLevel="2" x14ac:dyDescent="0.25">
      <c r="B150" s="3">
        <v>41000</v>
      </c>
      <c r="C150" s="16">
        <v>41016</v>
      </c>
      <c r="D150" s="17">
        <f t="shared" si="26"/>
        <v>1.606377966101695</v>
      </c>
      <c r="E150" s="17">
        <v>2.79</v>
      </c>
      <c r="F150" s="17"/>
      <c r="G150" s="17"/>
      <c r="H150" s="17"/>
      <c r="I150" s="17"/>
      <c r="J150" s="17"/>
      <c r="K150" s="23">
        <f>M150/E150</f>
        <v>4229.3906810035842</v>
      </c>
      <c r="L150" s="57">
        <v>6794</v>
      </c>
      <c r="M150" s="20">
        <v>11800</v>
      </c>
      <c r="N150" s="26"/>
      <c r="O150" s="26"/>
    </row>
    <row r="151" spans="2:15" hidden="1" outlineLevel="2" x14ac:dyDescent="0.25">
      <c r="B151" s="3">
        <v>41000</v>
      </c>
      <c r="C151" s="16">
        <v>41023</v>
      </c>
      <c r="D151" s="17">
        <f t="shared" si="26"/>
        <v>1.5597599999999998</v>
      </c>
      <c r="E151" s="17">
        <v>2.88</v>
      </c>
      <c r="F151" s="17"/>
      <c r="G151" s="17"/>
      <c r="H151" s="17"/>
      <c r="I151" s="17"/>
      <c r="J151" s="17"/>
      <c r="K151" s="23">
        <f>M151/E151</f>
        <v>4166.666666666667</v>
      </c>
      <c r="L151" s="57">
        <v>6499</v>
      </c>
      <c r="M151" s="20">
        <v>12000</v>
      </c>
      <c r="N151" s="26"/>
      <c r="O151" s="26"/>
    </row>
    <row r="152" spans="2:15" s="13" customFormat="1" outlineLevel="1" collapsed="1" x14ac:dyDescent="0.25">
      <c r="B152" s="5" t="s">
        <v>57</v>
      </c>
      <c r="C152" s="16"/>
      <c r="D152" s="17">
        <f t="shared" ref="D152:O152" si="30">SUBTOTAL(1,D148:D151)</f>
        <v>1.5628298305084745</v>
      </c>
      <c r="E152" s="17">
        <f t="shared" si="30"/>
        <v>2.8099999999999996</v>
      </c>
      <c r="F152" s="17" t="e">
        <f t="shared" si="30"/>
        <v>#DIV/0!</v>
      </c>
      <c r="G152" s="17" t="e">
        <f t="shared" si="30"/>
        <v>#DIV/0!</v>
      </c>
      <c r="H152" s="17" t="e">
        <f t="shared" si="30"/>
        <v>#DIV/0!</v>
      </c>
      <c r="I152" s="17" t="e">
        <f t="shared" si="30"/>
        <v>#DIV/0!</v>
      </c>
      <c r="J152" s="17" t="e">
        <f t="shared" si="30"/>
        <v>#DIV/0!</v>
      </c>
      <c r="K152" s="23">
        <f t="shared" si="30"/>
        <v>4217.6769806846478</v>
      </c>
      <c r="L152" s="20">
        <f t="shared" si="30"/>
        <v>6590.5</v>
      </c>
      <c r="M152" s="20">
        <f t="shared" si="30"/>
        <v>11850</v>
      </c>
      <c r="N152" s="26" t="e">
        <f t="shared" si="30"/>
        <v>#DIV/0!</v>
      </c>
      <c r="O152" s="26" t="e">
        <f t="shared" si="30"/>
        <v>#DIV/0!</v>
      </c>
    </row>
    <row r="153" spans="2:15" hidden="1" outlineLevel="2" x14ac:dyDescent="0.25">
      <c r="B153" s="3">
        <v>41030</v>
      </c>
      <c r="C153" s="16">
        <v>41030</v>
      </c>
      <c r="D153" s="17">
        <f t="shared" si="26"/>
        <v>1.5653975409836067</v>
      </c>
      <c r="E153" s="17">
        <v>2.85</v>
      </c>
      <c r="F153" s="17"/>
      <c r="G153" s="17"/>
      <c r="H153" s="17"/>
      <c r="I153" s="17"/>
      <c r="J153" s="17"/>
      <c r="K153" s="23">
        <f>M153/E153</f>
        <v>4280.7017543859647</v>
      </c>
      <c r="L153" s="57">
        <v>6701</v>
      </c>
      <c r="M153" s="20">
        <v>12200</v>
      </c>
      <c r="N153" s="26"/>
      <c r="O153" s="26"/>
    </row>
    <row r="154" spans="2:15" hidden="1" outlineLevel="2" x14ac:dyDescent="0.25">
      <c r="B154" s="3">
        <v>41030</v>
      </c>
      <c r="C154" s="16">
        <v>41037</v>
      </c>
      <c r="D154" s="17">
        <f t="shared" si="26"/>
        <v>1.3743737704918033</v>
      </c>
      <c r="E154" s="17">
        <v>2.84</v>
      </c>
      <c r="F154" s="17"/>
      <c r="G154" s="17"/>
      <c r="H154" s="17"/>
      <c r="I154" s="17"/>
      <c r="J154" s="17"/>
      <c r="K154" s="23">
        <f>M154/E154</f>
        <v>4295.7746478873241</v>
      </c>
      <c r="L154" s="57">
        <v>5904</v>
      </c>
      <c r="M154" s="20">
        <v>12200</v>
      </c>
      <c r="N154" s="26"/>
      <c r="O154" s="26"/>
    </row>
    <row r="155" spans="2:15" hidden="1" outlineLevel="2" x14ac:dyDescent="0.25">
      <c r="B155" s="3">
        <v>41030</v>
      </c>
      <c r="C155" s="16">
        <v>41044</v>
      </c>
      <c r="D155" s="17">
        <f t="shared" si="26"/>
        <v>1.488633333333333</v>
      </c>
      <c r="E155" s="17">
        <v>2.84</v>
      </c>
      <c r="F155" s="17"/>
      <c r="G155" s="17"/>
      <c r="H155" s="17"/>
      <c r="I155" s="17"/>
      <c r="J155" s="17"/>
      <c r="K155" s="23">
        <f>M155/E155</f>
        <v>4225.352112676057</v>
      </c>
      <c r="L155" s="57">
        <v>6290</v>
      </c>
      <c r="M155" s="20">
        <v>12000</v>
      </c>
      <c r="N155" s="26"/>
      <c r="O155" s="26"/>
    </row>
    <row r="156" spans="2:15" hidden="1" outlineLevel="2" x14ac:dyDescent="0.25">
      <c r="B156" s="3">
        <v>41030</v>
      </c>
      <c r="C156" s="16">
        <v>41051</v>
      </c>
      <c r="D156" s="17">
        <f t="shared" si="26"/>
        <v>1.4159333333333335</v>
      </c>
      <c r="E156" s="17">
        <v>2.68</v>
      </c>
      <c r="F156" s="17"/>
      <c r="G156" s="17"/>
      <c r="H156" s="17"/>
      <c r="I156" s="17"/>
      <c r="J156" s="17"/>
      <c r="K156" s="23">
        <f>M156/E156</f>
        <v>4477.6119402985069</v>
      </c>
      <c r="L156" s="57">
        <v>6340</v>
      </c>
      <c r="M156" s="20">
        <v>12000</v>
      </c>
      <c r="N156" s="26"/>
      <c r="O156" s="26"/>
    </row>
    <row r="157" spans="2:15" hidden="1" outlineLevel="2" x14ac:dyDescent="0.25">
      <c r="B157" s="3">
        <v>41030</v>
      </c>
      <c r="C157" s="16">
        <v>41058</v>
      </c>
      <c r="D157" s="17">
        <f t="shared" si="26"/>
        <v>1.3711424999999999</v>
      </c>
      <c r="E157" s="17">
        <v>2.73</v>
      </c>
      <c r="F157" s="17"/>
      <c r="G157" s="17"/>
      <c r="H157" s="17"/>
      <c r="I157" s="17"/>
      <c r="J157" s="17"/>
      <c r="K157" s="23">
        <f>M157/E157</f>
        <v>4395.6043956043959</v>
      </c>
      <c r="L157" s="57">
        <v>6027</v>
      </c>
      <c r="M157" s="20">
        <v>12000</v>
      </c>
      <c r="N157" s="26"/>
      <c r="O157" s="26"/>
    </row>
    <row r="158" spans="2:15" s="13" customFormat="1" outlineLevel="1" collapsed="1" x14ac:dyDescent="0.25">
      <c r="B158" s="5" t="s">
        <v>58</v>
      </c>
      <c r="C158" s="16"/>
      <c r="D158" s="17">
        <f t="shared" ref="D158:O158" si="31">SUBTOTAL(1,D153:D157)</f>
        <v>1.4430960956284153</v>
      </c>
      <c r="E158" s="17">
        <f t="shared" si="31"/>
        <v>2.7879999999999998</v>
      </c>
      <c r="F158" s="17" t="e">
        <f t="shared" si="31"/>
        <v>#DIV/0!</v>
      </c>
      <c r="G158" s="17" t="e">
        <f t="shared" si="31"/>
        <v>#DIV/0!</v>
      </c>
      <c r="H158" s="17" t="e">
        <f t="shared" si="31"/>
        <v>#DIV/0!</v>
      </c>
      <c r="I158" s="17" t="e">
        <f t="shared" si="31"/>
        <v>#DIV/0!</v>
      </c>
      <c r="J158" s="17" t="e">
        <f t="shared" si="31"/>
        <v>#DIV/0!</v>
      </c>
      <c r="K158" s="23">
        <f t="shared" si="31"/>
        <v>4335.0089701704492</v>
      </c>
      <c r="L158" s="20"/>
      <c r="M158" s="20">
        <f t="shared" si="31"/>
        <v>12080</v>
      </c>
      <c r="N158" s="26" t="e">
        <f t="shared" si="31"/>
        <v>#DIV/0!</v>
      </c>
      <c r="O158" s="26" t="e">
        <f t="shared" si="31"/>
        <v>#DIV/0!</v>
      </c>
    </row>
    <row r="159" spans="2:15" hidden="1" outlineLevel="2" x14ac:dyDescent="0.25">
      <c r="B159" s="3">
        <v>41061</v>
      </c>
      <c r="C159" s="16">
        <v>41065</v>
      </c>
      <c r="D159" s="17">
        <f t="shared" si="26"/>
        <v>1.4388800000000002</v>
      </c>
      <c r="E159" s="17">
        <v>2.72</v>
      </c>
      <c r="F159" s="17"/>
      <c r="G159" s="17"/>
      <c r="H159" s="17"/>
      <c r="I159" s="17"/>
      <c r="J159" s="17"/>
      <c r="K159" s="23">
        <f>M159/E159</f>
        <v>4411.7647058823522</v>
      </c>
      <c r="L159" s="57">
        <v>6348</v>
      </c>
      <c r="M159" s="20">
        <v>12000</v>
      </c>
      <c r="N159" s="26"/>
      <c r="O159" s="26"/>
    </row>
    <row r="160" spans="2:15" hidden="1" outlineLevel="2" x14ac:dyDescent="0.25">
      <c r="B160" s="3">
        <v>41061</v>
      </c>
      <c r="C160" s="16">
        <v>41072</v>
      </c>
      <c r="D160" s="17">
        <f t="shared" si="26"/>
        <v>1.4797264957264959</v>
      </c>
      <c r="E160" s="17">
        <v>2.72</v>
      </c>
      <c r="F160" s="17"/>
      <c r="G160" s="17"/>
      <c r="H160" s="17"/>
      <c r="I160" s="17"/>
      <c r="J160" s="17"/>
      <c r="K160" s="23">
        <f>M160/E160</f>
        <v>4301.4705882352937</v>
      </c>
      <c r="L160" s="57">
        <v>6365</v>
      </c>
      <c r="M160" s="20">
        <v>11700</v>
      </c>
      <c r="N160" s="26"/>
      <c r="O160" s="26"/>
    </row>
    <row r="161" spans="2:15" hidden="1" outlineLevel="2" x14ac:dyDescent="0.25">
      <c r="B161" s="3">
        <v>41061</v>
      </c>
      <c r="C161" s="16">
        <v>41079</v>
      </c>
      <c r="D161" s="17">
        <f t="shared" si="26"/>
        <v>1.5366618644067795</v>
      </c>
      <c r="E161" s="17">
        <v>2.71</v>
      </c>
      <c r="F161" s="17"/>
      <c r="G161" s="17"/>
      <c r="H161" s="17"/>
      <c r="I161" s="17"/>
      <c r="J161" s="17"/>
      <c r="K161" s="23">
        <f>M161/E161</f>
        <v>4354.2435424354244</v>
      </c>
      <c r="L161" s="57">
        <v>6691</v>
      </c>
      <c r="M161" s="20">
        <v>11800</v>
      </c>
      <c r="N161" s="26"/>
      <c r="O161" s="26"/>
    </row>
    <row r="162" spans="2:15" hidden="1" outlineLevel="2" x14ac:dyDescent="0.25">
      <c r="B162" s="3">
        <v>41061</v>
      </c>
      <c r="C162" s="16">
        <v>41086</v>
      </c>
      <c r="D162" s="17">
        <f t="shared" si="26"/>
        <v>1.496813559322034</v>
      </c>
      <c r="E162" s="18">
        <v>2.66</v>
      </c>
      <c r="F162" s="18"/>
      <c r="G162" s="18"/>
      <c r="H162" s="18"/>
      <c r="I162" s="18"/>
      <c r="J162" s="18"/>
      <c r="K162" s="23">
        <f>M162/E162</f>
        <v>4436.0902255639094</v>
      </c>
      <c r="L162" s="57">
        <v>6640</v>
      </c>
      <c r="M162" s="20">
        <v>11800</v>
      </c>
      <c r="N162" s="26"/>
      <c r="O162" s="26"/>
    </row>
    <row r="163" spans="2:15" s="13" customFormat="1" outlineLevel="1" collapsed="1" x14ac:dyDescent="0.25">
      <c r="B163" s="5" t="s">
        <v>59</v>
      </c>
      <c r="C163" s="16"/>
      <c r="D163" s="17">
        <f t="shared" ref="D163:O163" si="32">SUBTOTAL(1,D159:D162)</f>
        <v>1.4880204798638275</v>
      </c>
      <c r="E163" s="17">
        <f t="shared" si="32"/>
        <v>2.7025000000000001</v>
      </c>
      <c r="F163" s="18" t="e">
        <f t="shared" si="32"/>
        <v>#DIV/0!</v>
      </c>
      <c r="G163" s="18" t="e">
        <f t="shared" si="32"/>
        <v>#DIV/0!</v>
      </c>
      <c r="H163" s="18" t="e">
        <f t="shared" si="32"/>
        <v>#DIV/0!</v>
      </c>
      <c r="I163" s="18" t="e">
        <f t="shared" si="32"/>
        <v>#DIV/0!</v>
      </c>
      <c r="J163" s="18" t="e">
        <f t="shared" si="32"/>
        <v>#DIV/0!</v>
      </c>
      <c r="K163" s="23">
        <f t="shared" si="32"/>
        <v>4375.8922655292454</v>
      </c>
      <c r="L163" s="20"/>
      <c r="M163" s="20">
        <f t="shared" si="32"/>
        <v>11825</v>
      </c>
      <c r="N163" s="26" t="e">
        <f t="shared" si="32"/>
        <v>#DIV/0!</v>
      </c>
      <c r="O163" s="26" t="e">
        <f t="shared" si="32"/>
        <v>#DIV/0!</v>
      </c>
    </row>
    <row r="164" spans="2:15" hidden="1" outlineLevel="2" x14ac:dyDescent="0.25">
      <c r="B164" s="3">
        <v>41091</v>
      </c>
      <c r="C164" s="16">
        <v>41093</v>
      </c>
      <c r="D164" s="17">
        <f t="shared" si="26"/>
        <v>1.4373262711864407</v>
      </c>
      <c r="E164" s="17">
        <v>2.69</v>
      </c>
      <c r="F164" s="17"/>
      <c r="G164" s="17"/>
      <c r="H164" s="17"/>
      <c r="I164" s="17"/>
      <c r="J164" s="17"/>
      <c r="K164" s="23">
        <f>M164/E164</f>
        <v>4386.6171003717473</v>
      </c>
      <c r="L164" s="57">
        <v>6305</v>
      </c>
      <c r="M164" s="20">
        <v>11800</v>
      </c>
      <c r="N164" s="26"/>
      <c r="O164" s="26"/>
    </row>
    <row r="165" spans="2:15" hidden="1" outlineLevel="2" x14ac:dyDescent="0.25">
      <c r="B165" s="3">
        <v>41091</v>
      </c>
      <c r="C165" s="16">
        <v>41100</v>
      </c>
      <c r="D165" s="17">
        <f t="shared" si="26"/>
        <v>1.4864491666666666</v>
      </c>
      <c r="E165" s="17">
        <v>2.69</v>
      </c>
      <c r="F165" s="17"/>
      <c r="G165" s="17"/>
      <c r="H165" s="17"/>
      <c r="I165" s="17"/>
      <c r="J165" s="17"/>
      <c r="K165" s="23">
        <f>M165/E165</f>
        <v>4460.9665427509299</v>
      </c>
      <c r="L165" s="57">
        <v>6631</v>
      </c>
      <c r="M165" s="20">
        <v>12000</v>
      </c>
      <c r="N165" s="26"/>
      <c r="O165" s="26"/>
    </row>
    <row r="166" spans="2:15" hidden="1" outlineLevel="2" x14ac:dyDescent="0.25">
      <c r="B166" s="3">
        <v>41091</v>
      </c>
      <c r="C166" s="16">
        <v>41107</v>
      </c>
      <c r="D166" s="17">
        <f t="shared" si="26"/>
        <v>1.4095599999999999</v>
      </c>
      <c r="E166" s="17">
        <v>2.69</v>
      </c>
      <c r="F166" s="17"/>
      <c r="G166" s="17"/>
      <c r="H166" s="17"/>
      <c r="I166" s="17"/>
      <c r="J166" s="17"/>
      <c r="K166" s="23">
        <f>M166/E166</f>
        <v>4460.9665427509299</v>
      </c>
      <c r="L166" s="57">
        <v>6288</v>
      </c>
      <c r="M166" s="20">
        <v>12000</v>
      </c>
      <c r="N166" s="26"/>
      <c r="O166" s="26"/>
    </row>
    <row r="167" spans="2:15" hidden="1" outlineLevel="2" x14ac:dyDescent="0.25">
      <c r="B167" s="3">
        <v>41091</v>
      </c>
      <c r="C167" s="16">
        <v>41114</v>
      </c>
      <c r="D167" s="17">
        <f t="shared" si="26"/>
        <v>1.4880363636363636</v>
      </c>
      <c r="E167" s="17">
        <v>2.71</v>
      </c>
      <c r="F167" s="17"/>
      <c r="G167" s="17"/>
      <c r="H167" s="17"/>
      <c r="I167" s="17"/>
      <c r="J167" s="17"/>
      <c r="K167" s="23">
        <f>M167/E167</f>
        <v>4464.9446494464946</v>
      </c>
      <c r="L167" s="57">
        <v>6644</v>
      </c>
      <c r="M167" s="20">
        <v>12100</v>
      </c>
      <c r="N167" s="26"/>
      <c r="O167" s="26"/>
    </row>
    <row r="168" spans="2:15" hidden="1" outlineLevel="2" x14ac:dyDescent="0.25">
      <c r="B168" s="3">
        <v>41091</v>
      </c>
      <c r="C168" s="16">
        <v>41121</v>
      </c>
      <c r="D168" s="17">
        <f t="shared" si="26"/>
        <v>1.5414465306122449</v>
      </c>
      <c r="E168" s="17">
        <v>2.79</v>
      </c>
      <c r="F168" s="17"/>
      <c r="G168" s="17"/>
      <c r="H168" s="17"/>
      <c r="I168" s="17"/>
      <c r="J168" s="17"/>
      <c r="K168" s="23">
        <f>M168/E168</f>
        <v>4390.6810035842291</v>
      </c>
      <c r="L168" s="57">
        <v>6768</v>
      </c>
      <c r="M168" s="20">
        <v>12250</v>
      </c>
      <c r="N168" s="26"/>
      <c r="O168" s="26"/>
    </row>
    <row r="169" spans="2:15" s="13" customFormat="1" outlineLevel="1" collapsed="1" x14ac:dyDescent="0.25">
      <c r="B169" s="5" t="s">
        <v>60</v>
      </c>
      <c r="C169" s="16"/>
      <c r="D169" s="17">
        <f t="shared" ref="D169:O169" si="33">SUBTOTAL(1,D164:D168)</f>
        <v>1.4725636664203432</v>
      </c>
      <c r="E169" s="17">
        <f t="shared" si="33"/>
        <v>2.714</v>
      </c>
      <c r="F169" s="17" t="e">
        <f t="shared" si="33"/>
        <v>#DIV/0!</v>
      </c>
      <c r="G169" s="17" t="e">
        <f t="shared" si="33"/>
        <v>#DIV/0!</v>
      </c>
      <c r="H169" s="17" t="e">
        <f t="shared" si="33"/>
        <v>#DIV/0!</v>
      </c>
      <c r="I169" s="17" t="e">
        <f t="shared" si="33"/>
        <v>#DIV/0!</v>
      </c>
      <c r="J169" s="17" t="e">
        <f t="shared" si="33"/>
        <v>#DIV/0!</v>
      </c>
      <c r="K169" s="23">
        <f t="shared" si="33"/>
        <v>4432.835167780866</v>
      </c>
      <c r="L169" s="20">
        <f t="shared" si="33"/>
        <v>6527.2</v>
      </c>
      <c r="M169" s="20">
        <f t="shared" si="33"/>
        <v>12030</v>
      </c>
      <c r="N169" s="26" t="e">
        <f t="shared" si="33"/>
        <v>#DIV/0!</v>
      </c>
      <c r="O169" s="26" t="e">
        <f t="shared" si="33"/>
        <v>#DIV/0!</v>
      </c>
    </row>
    <row r="170" spans="2:15" hidden="1" outlineLevel="2" x14ac:dyDescent="0.25">
      <c r="B170" s="3">
        <v>41122</v>
      </c>
      <c r="C170" s="16">
        <v>41128</v>
      </c>
      <c r="D170" s="17">
        <f t="shared" si="26"/>
        <v>1.558211382113821</v>
      </c>
      <c r="E170" s="17">
        <v>2.8</v>
      </c>
      <c r="F170" s="17"/>
      <c r="G170" s="17"/>
      <c r="H170" s="17"/>
      <c r="I170" s="17"/>
      <c r="J170" s="17"/>
      <c r="K170" s="23">
        <f>M170/E170</f>
        <v>4392.8571428571431</v>
      </c>
      <c r="L170" s="57">
        <v>6845</v>
      </c>
      <c r="M170" s="20">
        <v>12300</v>
      </c>
      <c r="N170" s="26"/>
      <c r="O170" s="26"/>
    </row>
    <row r="171" spans="2:15" hidden="1" outlineLevel="2" x14ac:dyDescent="0.25">
      <c r="B171" s="3">
        <v>41122</v>
      </c>
      <c r="C171" s="16">
        <v>41135</v>
      </c>
      <c r="D171" s="17">
        <f t="shared" si="26"/>
        <v>1.5867692307692309</v>
      </c>
      <c r="E171" s="17">
        <v>2.85</v>
      </c>
      <c r="F171" s="17"/>
      <c r="G171" s="17"/>
      <c r="H171" s="17"/>
      <c r="I171" s="17"/>
      <c r="J171" s="17"/>
      <c r="K171" s="23">
        <f>M171/E171</f>
        <v>4333.333333333333</v>
      </c>
      <c r="L171" s="57">
        <v>6876</v>
      </c>
      <c r="M171" s="20">
        <v>12350</v>
      </c>
      <c r="N171" s="26"/>
      <c r="O171" s="26"/>
    </row>
    <row r="172" spans="2:15" hidden="1" outlineLevel="2" x14ac:dyDescent="0.25">
      <c r="B172" s="3">
        <v>41122</v>
      </c>
      <c r="C172" s="16">
        <v>41142</v>
      </c>
      <c r="D172" s="17">
        <f t="shared" si="26"/>
        <v>1.5705368000000002</v>
      </c>
      <c r="E172" s="18">
        <v>2.83</v>
      </c>
      <c r="F172" s="18"/>
      <c r="G172" s="18"/>
      <c r="H172" s="18"/>
      <c r="I172" s="18"/>
      <c r="J172" s="18"/>
      <c r="K172" s="23">
        <f>M172/E172</f>
        <v>4416.9611307420491</v>
      </c>
      <c r="L172" s="57">
        <v>6937</v>
      </c>
      <c r="M172" s="20">
        <v>12500</v>
      </c>
      <c r="N172" s="26"/>
      <c r="O172" s="26"/>
    </row>
    <row r="173" spans="2:15" hidden="1" outlineLevel="2" x14ac:dyDescent="0.25">
      <c r="B173" s="3">
        <v>41122</v>
      </c>
      <c r="C173" s="16">
        <v>41149</v>
      </c>
      <c r="D173" s="17">
        <f t="shared" si="26"/>
        <v>1.5540317460317459</v>
      </c>
      <c r="E173" s="17">
        <v>2.9</v>
      </c>
      <c r="F173" s="17"/>
      <c r="G173" s="17"/>
      <c r="H173" s="17"/>
      <c r="I173" s="17"/>
      <c r="J173" s="17"/>
      <c r="K173" s="23">
        <f>M173/E173</f>
        <v>4344.8275862068967</v>
      </c>
      <c r="L173" s="57">
        <v>6752</v>
      </c>
      <c r="M173" s="20">
        <v>12600</v>
      </c>
      <c r="N173" s="26"/>
      <c r="O173" s="26"/>
    </row>
    <row r="174" spans="2:15" s="13" customFormat="1" outlineLevel="1" collapsed="1" x14ac:dyDescent="0.25">
      <c r="B174" s="5" t="s">
        <v>61</v>
      </c>
      <c r="C174" s="16"/>
      <c r="D174" s="17">
        <f t="shared" ref="D174:O174" si="34">SUBTOTAL(1,D170:D173)</f>
        <v>1.5673872897286996</v>
      </c>
      <c r="E174" s="17">
        <f t="shared" si="34"/>
        <v>2.8450000000000002</v>
      </c>
      <c r="F174" s="17" t="e">
        <f t="shared" si="34"/>
        <v>#DIV/0!</v>
      </c>
      <c r="G174" s="17" t="e">
        <f t="shared" si="34"/>
        <v>#DIV/0!</v>
      </c>
      <c r="H174" s="17" t="e">
        <f t="shared" si="34"/>
        <v>#DIV/0!</v>
      </c>
      <c r="I174" s="17" t="e">
        <f t="shared" si="34"/>
        <v>#DIV/0!</v>
      </c>
      <c r="J174" s="17" t="e">
        <f t="shared" si="34"/>
        <v>#DIV/0!</v>
      </c>
      <c r="K174" s="23">
        <f t="shared" si="34"/>
        <v>4371.9947982848553</v>
      </c>
      <c r="L174" s="20">
        <f t="shared" si="34"/>
        <v>6852.5</v>
      </c>
      <c r="M174" s="20">
        <f t="shared" si="34"/>
        <v>12437.5</v>
      </c>
      <c r="N174" s="26" t="e">
        <f t="shared" si="34"/>
        <v>#DIV/0!</v>
      </c>
      <c r="O174" s="26" t="e">
        <f t="shared" si="34"/>
        <v>#DIV/0!</v>
      </c>
    </row>
    <row r="175" spans="2:15" hidden="1" outlineLevel="2" x14ac:dyDescent="0.25">
      <c r="B175" s="3">
        <v>41153</v>
      </c>
      <c r="C175" s="16">
        <v>41156</v>
      </c>
      <c r="D175" s="17">
        <f t="shared" si="26"/>
        <v>1.4926003682051612</v>
      </c>
      <c r="E175" s="17">
        <v>2.893963373276057</v>
      </c>
      <c r="F175" s="17"/>
      <c r="G175" s="17"/>
      <c r="H175" s="17"/>
      <c r="I175" s="17"/>
      <c r="J175" s="17"/>
      <c r="K175" s="23">
        <f>M175/E175</f>
        <v>4423</v>
      </c>
      <c r="L175" s="57">
        <v>6601.7714285714283</v>
      </c>
      <c r="M175" s="20">
        <v>12800</v>
      </c>
      <c r="N175" s="26"/>
      <c r="O175" s="26"/>
    </row>
    <row r="176" spans="2:15" hidden="1" outlineLevel="2" x14ac:dyDescent="0.25">
      <c r="B176" s="3">
        <v>41153</v>
      </c>
      <c r="C176" s="16">
        <v>41163</v>
      </c>
      <c r="D176" s="17">
        <f t="shared" si="26"/>
        <v>1.5136954578257451</v>
      </c>
      <c r="E176" s="17">
        <v>2.8952725627686045</v>
      </c>
      <c r="F176" s="17"/>
      <c r="G176" s="17"/>
      <c r="H176" s="17"/>
      <c r="I176" s="17"/>
      <c r="J176" s="17"/>
      <c r="K176" s="23">
        <f>M176/E176</f>
        <v>4421</v>
      </c>
      <c r="L176" s="57">
        <v>6692.0476190476193</v>
      </c>
      <c r="M176" s="20">
        <v>12800</v>
      </c>
      <c r="N176" s="26"/>
      <c r="O176" s="26"/>
    </row>
    <row r="177" spans="2:15" hidden="1" outlineLevel="2" x14ac:dyDescent="0.25">
      <c r="B177" s="3">
        <v>41153</v>
      </c>
      <c r="C177" s="16">
        <v>41170</v>
      </c>
      <c r="D177" s="17">
        <f t="shared" si="26"/>
        <v>1.5227634948724431</v>
      </c>
      <c r="E177" s="17">
        <v>2.9292474087426768</v>
      </c>
      <c r="F177" s="17"/>
      <c r="G177" s="17"/>
      <c r="H177" s="17"/>
      <c r="I177" s="17"/>
      <c r="J177" s="17"/>
      <c r="K177" s="23">
        <f>M177/E177</f>
        <v>4438</v>
      </c>
      <c r="L177" s="57">
        <v>6758.0243902439024</v>
      </c>
      <c r="M177" s="20">
        <v>13000</v>
      </c>
      <c r="N177" s="26"/>
      <c r="O177" s="26"/>
    </row>
    <row r="178" spans="2:15" hidden="1" outlineLevel="2" x14ac:dyDescent="0.25">
      <c r="B178" s="3">
        <v>41153</v>
      </c>
      <c r="C178" s="16">
        <v>41177</v>
      </c>
      <c r="D178" s="17">
        <f t="shared" si="26"/>
        <v>1.5349524632670701</v>
      </c>
      <c r="E178" s="17">
        <v>2.9213483146067416</v>
      </c>
      <c r="F178" s="17"/>
      <c r="G178" s="17"/>
      <c r="H178" s="17"/>
      <c r="I178" s="17"/>
      <c r="J178" s="17"/>
      <c r="K178" s="23">
        <f>M178/E178</f>
        <v>4450</v>
      </c>
      <c r="L178" s="57">
        <v>6830.5384615384619</v>
      </c>
      <c r="M178" s="20">
        <v>13000</v>
      </c>
      <c r="N178" s="26"/>
      <c r="O178" s="26"/>
    </row>
    <row r="179" spans="2:15" s="13" customFormat="1" outlineLevel="1" collapsed="1" x14ac:dyDescent="0.25">
      <c r="B179" s="5" t="s">
        <v>62</v>
      </c>
      <c r="C179" s="16"/>
      <c r="D179" s="17">
        <f t="shared" ref="D179:O179" si="35">SUBTOTAL(1,D175:D178)</f>
        <v>1.516002946042605</v>
      </c>
      <c r="E179" s="17">
        <f t="shared" si="35"/>
        <v>2.90995791484852</v>
      </c>
      <c r="F179" s="17" t="e">
        <f t="shared" si="35"/>
        <v>#DIV/0!</v>
      </c>
      <c r="G179" s="17" t="e">
        <f t="shared" si="35"/>
        <v>#DIV/0!</v>
      </c>
      <c r="H179" s="17" t="e">
        <f t="shared" si="35"/>
        <v>#DIV/0!</v>
      </c>
      <c r="I179" s="17" t="e">
        <f t="shared" si="35"/>
        <v>#DIV/0!</v>
      </c>
      <c r="J179" s="17" t="e">
        <f t="shared" si="35"/>
        <v>#DIV/0!</v>
      </c>
      <c r="K179" s="23">
        <f t="shared" si="35"/>
        <v>4433</v>
      </c>
      <c r="L179" s="20">
        <f t="shared" si="35"/>
        <v>6720.5954748503527</v>
      </c>
      <c r="M179" s="20">
        <f t="shared" si="35"/>
        <v>12900</v>
      </c>
      <c r="N179" s="26" t="e">
        <f t="shared" si="35"/>
        <v>#DIV/0!</v>
      </c>
      <c r="O179" s="26" t="e">
        <f t="shared" si="35"/>
        <v>#DIV/0!</v>
      </c>
    </row>
    <row r="180" spans="2:15" hidden="1" outlineLevel="2" x14ac:dyDescent="0.25">
      <c r="B180" s="3">
        <v>41183</v>
      </c>
      <c r="C180" s="16">
        <v>41184</v>
      </c>
      <c r="D180" s="17">
        <f t="shared" si="26"/>
        <v>1.4913254610020108</v>
      </c>
      <c r="E180" s="17">
        <v>2.9424977538185084</v>
      </c>
      <c r="F180" s="17"/>
      <c r="G180" s="17"/>
      <c r="H180" s="17"/>
      <c r="I180" s="17"/>
      <c r="J180" s="17"/>
      <c r="K180" s="23">
        <f>M180/E180</f>
        <v>4452</v>
      </c>
      <c r="L180" s="57">
        <v>6639.3809523809523</v>
      </c>
      <c r="M180" s="20">
        <v>13100</v>
      </c>
      <c r="N180" s="26"/>
      <c r="O180" s="26"/>
    </row>
    <row r="181" spans="2:15" hidden="1" outlineLevel="2" x14ac:dyDescent="0.25">
      <c r="B181" s="3">
        <v>41183</v>
      </c>
      <c r="C181" s="16">
        <v>41191</v>
      </c>
      <c r="D181" s="17">
        <f t="shared" si="26"/>
        <v>1.5288456991535444</v>
      </c>
      <c r="E181" s="17">
        <v>2.9424977538185084</v>
      </c>
      <c r="F181" s="17"/>
      <c r="G181" s="17"/>
      <c r="H181" s="17"/>
      <c r="I181" s="17"/>
      <c r="J181" s="17"/>
      <c r="K181" s="23">
        <f>M181/E181</f>
        <v>4452</v>
      </c>
      <c r="L181" s="57">
        <v>6806.4210526315792</v>
      </c>
      <c r="M181" s="20">
        <v>13100</v>
      </c>
      <c r="N181" s="26"/>
      <c r="O181" s="26"/>
    </row>
    <row r="182" spans="2:15" hidden="1" outlineLevel="2" x14ac:dyDescent="0.25">
      <c r="B182" s="3">
        <v>41183</v>
      </c>
      <c r="C182" s="16">
        <v>41198</v>
      </c>
      <c r="D182" s="17">
        <f t="shared" si="26"/>
        <v>1.4670845459294082</v>
      </c>
      <c r="E182" s="17">
        <v>2.9773897470338033</v>
      </c>
      <c r="F182" s="17"/>
      <c r="G182" s="17"/>
      <c r="H182" s="17"/>
      <c r="I182" s="17"/>
      <c r="J182" s="17"/>
      <c r="K182" s="23">
        <f>M182/E182</f>
        <v>4467</v>
      </c>
      <c r="L182" s="57">
        <v>6553.4666666666662</v>
      </c>
      <c r="M182" s="20">
        <v>13300</v>
      </c>
      <c r="N182" s="26"/>
      <c r="O182" s="26"/>
    </row>
    <row r="183" spans="2:15" hidden="1" outlineLevel="2" x14ac:dyDescent="0.25">
      <c r="B183" s="3">
        <v>41183</v>
      </c>
      <c r="C183" s="16">
        <v>41205</v>
      </c>
      <c r="D183" s="17">
        <f t="shared" si="26"/>
        <v>1.4634773588439538</v>
      </c>
      <c r="E183" s="17">
        <v>2.9700759267530148</v>
      </c>
      <c r="F183" s="17"/>
      <c r="G183" s="17"/>
      <c r="H183" s="17"/>
      <c r="I183" s="17"/>
      <c r="J183" s="17"/>
      <c r="K183" s="23">
        <f>M183/E183</f>
        <v>4478</v>
      </c>
      <c r="L183" s="57">
        <v>6553.4516129032254</v>
      </c>
      <c r="M183" s="20">
        <v>13300</v>
      </c>
      <c r="N183" s="26"/>
      <c r="O183" s="26"/>
    </row>
    <row r="184" spans="2:15" hidden="1" outlineLevel="2" x14ac:dyDescent="0.25">
      <c r="B184" s="3">
        <v>41183</v>
      </c>
      <c r="C184" s="16">
        <v>41212</v>
      </c>
      <c r="D184" s="17">
        <f t="shared" si="26"/>
        <v>1.3667979557563823</v>
      </c>
      <c r="E184" s="17">
        <v>2.950379973178364</v>
      </c>
      <c r="F184" s="17"/>
      <c r="G184" s="17"/>
      <c r="H184" s="17"/>
      <c r="I184" s="17"/>
      <c r="J184" s="17"/>
      <c r="K184" s="23">
        <f>M184/E184</f>
        <v>4474</v>
      </c>
      <c r="L184" s="57">
        <v>6115.0540540540542</v>
      </c>
      <c r="M184" s="20">
        <v>13200</v>
      </c>
      <c r="N184" s="26"/>
      <c r="O184" s="26"/>
    </row>
    <row r="185" spans="2:15" s="13" customFormat="1" outlineLevel="1" collapsed="1" x14ac:dyDescent="0.25">
      <c r="B185" s="5" t="s">
        <v>63</v>
      </c>
      <c r="C185" s="16"/>
      <c r="D185" s="17">
        <f t="shared" ref="D185:O185" si="36">SUBTOTAL(1,D180:D184)</f>
        <v>1.4635062041370599</v>
      </c>
      <c r="E185" s="17">
        <f t="shared" si="36"/>
        <v>2.95656823092044</v>
      </c>
      <c r="F185" s="17" t="e">
        <f t="shared" si="36"/>
        <v>#DIV/0!</v>
      </c>
      <c r="G185" s="17" t="e">
        <f t="shared" si="36"/>
        <v>#DIV/0!</v>
      </c>
      <c r="H185" s="17" t="e">
        <f t="shared" si="36"/>
        <v>#DIV/0!</v>
      </c>
      <c r="I185" s="17" t="e">
        <f t="shared" si="36"/>
        <v>#DIV/0!</v>
      </c>
      <c r="J185" s="17" t="e">
        <f t="shared" si="36"/>
        <v>#DIV/0!</v>
      </c>
      <c r="K185" s="23">
        <f t="shared" si="36"/>
        <v>4464.6000000000004</v>
      </c>
      <c r="L185" s="20">
        <f t="shared" si="36"/>
        <v>6533.5548677272945</v>
      </c>
      <c r="M185" s="20">
        <f t="shared" si="36"/>
        <v>13200</v>
      </c>
      <c r="N185" s="26" t="e">
        <f t="shared" si="36"/>
        <v>#DIV/0!</v>
      </c>
      <c r="O185" s="26" t="e">
        <f t="shared" si="36"/>
        <v>#DIV/0!</v>
      </c>
    </row>
    <row r="186" spans="2:15" hidden="1" outlineLevel="2" x14ac:dyDescent="0.25">
      <c r="B186" s="3">
        <v>41214</v>
      </c>
      <c r="C186" s="16">
        <v>41219</v>
      </c>
      <c r="D186" s="17">
        <f t="shared" si="26"/>
        <v>1.555792190026116</v>
      </c>
      <c r="E186" s="17">
        <v>2.963458110516934</v>
      </c>
      <c r="F186" s="17"/>
      <c r="G186" s="17"/>
      <c r="H186" s="17"/>
      <c r="I186" s="17"/>
      <c r="J186" s="17"/>
      <c r="K186" s="23">
        <f>M186/E186</f>
        <v>4488</v>
      </c>
      <c r="L186" s="57">
        <v>6982.395348837209</v>
      </c>
      <c r="M186" s="20">
        <v>13300</v>
      </c>
      <c r="N186" s="26"/>
      <c r="O186" s="26"/>
    </row>
    <row r="187" spans="2:15" hidden="1" outlineLevel="2" x14ac:dyDescent="0.25">
      <c r="B187" s="3">
        <v>41214</v>
      </c>
      <c r="C187" s="16">
        <v>41226</v>
      </c>
      <c r="D187" s="17">
        <f t="shared" si="26"/>
        <v>1.6384872180451129</v>
      </c>
      <c r="E187" s="17">
        <v>2.97</v>
      </c>
      <c r="F187" s="17"/>
      <c r="G187" s="17"/>
      <c r="H187" s="17"/>
      <c r="I187" s="17"/>
      <c r="J187" s="17"/>
      <c r="K187" s="23">
        <f>M187/E187</f>
        <v>4478.1144781144776</v>
      </c>
      <c r="L187" s="57">
        <v>7337.333333333333</v>
      </c>
      <c r="M187" s="20">
        <v>13300</v>
      </c>
      <c r="N187" s="26"/>
      <c r="O187" s="26"/>
    </row>
    <row r="188" spans="2:15" hidden="1" outlineLevel="2" x14ac:dyDescent="0.25">
      <c r="B188" s="3">
        <v>41214</v>
      </c>
      <c r="C188" s="16">
        <v>41233</v>
      </c>
      <c r="D188" s="17">
        <f t="shared" si="26"/>
        <v>1.5843024283340992</v>
      </c>
      <c r="E188" s="17">
        <v>3.0221625251846875</v>
      </c>
      <c r="F188" s="17"/>
      <c r="G188" s="17"/>
      <c r="H188" s="17"/>
      <c r="I188" s="17"/>
      <c r="J188" s="17"/>
      <c r="K188" s="23">
        <f>M188/E188</f>
        <v>4467</v>
      </c>
      <c r="L188" s="57">
        <v>7077.0789473684208</v>
      </c>
      <c r="M188" s="20">
        <v>13500</v>
      </c>
      <c r="N188" s="26"/>
      <c r="O188" s="26"/>
    </row>
    <row r="189" spans="2:15" hidden="1" outlineLevel="2" x14ac:dyDescent="0.25">
      <c r="B189" s="3">
        <v>41214</v>
      </c>
      <c r="C189" s="16">
        <v>41240</v>
      </c>
      <c r="D189" s="17">
        <f t="shared" si="26"/>
        <v>1.5621482603693233</v>
      </c>
      <c r="E189" s="17">
        <v>3.0445489142601296</v>
      </c>
      <c r="F189" s="17"/>
      <c r="G189" s="17"/>
      <c r="H189" s="17"/>
      <c r="I189" s="17"/>
      <c r="J189" s="17"/>
      <c r="K189" s="23">
        <f>M189/E189</f>
        <v>4467</v>
      </c>
      <c r="L189" s="57">
        <v>6978.1162790697672</v>
      </c>
      <c r="M189" s="20">
        <v>13600</v>
      </c>
      <c r="N189" s="26"/>
      <c r="O189" s="26"/>
    </row>
    <row r="190" spans="2:15" s="13" customFormat="1" outlineLevel="1" collapsed="1" x14ac:dyDescent="0.25">
      <c r="B190" s="5" t="s">
        <v>64</v>
      </c>
      <c r="C190" s="16"/>
      <c r="D190" s="17">
        <f t="shared" ref="D190:O190" si="37">SUBTOTAL(1,D186:D189)</f>
        <v>1.5851825241936628</v>
      </c>
      <c r="E190" s="17">
        <f t="shared" si="37"/>
        <v>3.0000423874904376</v>
      </c>
      <c r="F190" s="17" t="e">
        <f t="shared" si="37"/>
        <v>#DIV/0!</v>
      </c>
      <c r="G190" s="17" t="e">
        <f t="shared" si="37"/>
        <v>#DIV/0!</v>
      </c>
      <c r="H190" s="17" t="e">
        <f t="shared" si="37"/>
        <v>#DIV/0!</v>
      </c>
      <c r="I190" s="17" t="e">
        <f t="shared" si="37"/>
        <v>#DIV/0!</v>
      </c>
      <c r="J190" s="17" t="e">
        <f t="shared" si="37"/>
        <v>#DIV/0!</v>
      </c>
      <c r="K190" s="23">
        <f t="shared" si="37"/>
        <v>4475.0286195286189</v>
      </c>
      <c r="L190" s="20">
        <f t="shared" si="37"/>
        <v>7093.7309771521823</v>
      </c>
      <c r="M190" s="20">
        <f t="shared" si="37"/>
        <v>13425</v>
      </c>
      <c r="N190" s="26" t="e">
        <f t="shared" si="37"/>
        <v>#DIV/0!</v>
      </c>
      <c r="O190" s="26" t="e">
        <f t="shared" si="37"/>
        <v>#DIV/0!</v>
      </c>
    </row>
    <row r="191" spans="2:15" hidden="1" outlineLevel="2" x14ac:dyDescent="0.25">
      <c r="B191" s="3">
        <v>41244</v>
      </c>
      <c r="C191" s="16">
        <v>41247</v>
      </c>
      <c r="D191" s="17">
        <f t="shared" si="26"/>
        <v>1.4342161583734616</v>
      </c>
      <c r="E191" s="17">
        <v>3.0786516853932584</v>
      </c>
      <c r="F191" s="17"/>
      <c r="G191" s="17"/>
      <c r="H191" s="17"/>
      <c r="I191" s="17"/>
      <c r="J191" s="17"/>
      <c r="K191" s="23">
        <f>M191/E191</f>
        <v>4450</v>
      </c>
      <c r="L191" s="57">
        <v>6382.2619047619046</v>
      </c>
      <c r="M191" s="20">
        <v>13700</v>
      </c>
      <c r="N191" s="26"/>
      <c r="O191" s="26"/>
    </row>
    <row r="192" spans="2:15" hidden="1" outlineLevel="2" x14ac:dyDescent="0.25">
      <c r="B192" s="3">
        <v>41244</v>
      </c>
      <c r="C192" s="16">
        <v>41254</v>
      </c>
      <c r="D192" s="17">
        <f t="shared" si="26"/>
        <v>1.4373169979966096</v>
      </c>
      <c r="E192" s="17">
        <v>3.0050855293573742</v>
      </c>
      <c r="F192" s="17"/>
      <c r="G192" s="17"/>
      <c r="H192" s="17"/>
      <c r="I192" s="17"/>
      <c r="J192" s="17"/>
      <c r="K192" s="23">
        <f>M192/E192</f>
        <v>4326</v>
      </c>
      <c r="L192" s="57">
        <v>6217.833333333333</v>
      </c>
      <c r="M192" s="20">
        <v>13000</v>
      </c>
      <c r="N192" s="26"/>
      <c r="O192" s="26"/>
    </row>
    <row r="193" spans="2:15" hidden="1" outlineLevel="2" x14ac:dyDescent="0.25">
      <c r="B193" s="3">
        <v>41244</v>
      </c>
      <c r="C193" s="16">
        <v>41261</v>
      </c>
      <c r="D193" s="17">
        <f t="shared" si="26"/>
        <v>1.465186046511628</v>
      </c>
      <c r="E193" s="17">
        <v>3.0232558139534884</v>
      </c>
      <c r="F193" s="17"/>
      <c r="G193" s="17"/>
      <c r="H193" s="17"/>
      <c r="I193" s="17"/>
      <c r="J193" s="17"/>
      <c r="K193" s="23">
        <f>M193/E193</f>
        <v>4300</v>
      </c>
      <c r="L193" s="57">
        <v>6300.3</v>
      </c>
      <c r="M193" s="20">
        <v>13000</v>
      </c>
      <c r="N193" s="26"/>
      <c r="O193" s="26"/>
    </row>
    <row r="194" spans="2:15" hidden="1" outlineLevel="2" x14ac:dyDescent="0.25">
      <c r="B194" s="3">
        <v>41244</v>
      </c>
      <c r="C194" s="16">
        <v>41268</v>
      </c>
      <c r="D194" s="17">
        <f t="shared" si="26"/>
        <v>1.545636025998143</v>
      </c>
      <c r="E194" s="17">
        <v>3.0872794800371404</v>
      </c>
      <c r="F194" s="17"/>
      <c r="G194" s="17"/>
      <c r="H194" s="17"/>
      <c r="I194" s="17"/>
      <c r="J194" s="17"/>
      <c r="K194" s="23">
        <f>M194/E194</f>
        <v>4308</v>
      </c>
      <c r="L194" s="57">
        <v>6658.6</v>
      </c>
      <c r="M194" s="20">
        <v>13300</v>
      </c>
      <c r="N194" s="26"/>
      <c r="O194" s="26"/>
    </row>
    <row r="195" spans="2:15" s="13" customFormat="1" outlineLevel="1" collapsed="1" x14ac:dyDescent="0.25">
      <c r="B195" s="5" t="s">
        <v>65</v>
      </c>
      <c r="C195" s="16"/>
      <c r="D195" s="17">
        <f t="shared" ref="D195:O195" si="38">SUBTOTAL(1,D191:D194)</f>
        <v>1.4705888072199607</v>
      </c>
      <c r="E195" s="17">
        <f t="shared" si="38"/>
        <v>3.0485681271853151</v>
      </c>
      <c r="F195" s="17" t="e">
        <f t="shared" si="38"/>
        <v>#DIV/0!</v>
      </c>
      <c r="G195" s="17" t="e">
        <f t="shared" si="38"/>
        <v>#DIV/0!</v>
      </c>
      <c r="H195" s="17" t="e">
        <f t="shared" si="38"/>
        <v>#DIV/0!</v>
      </c>
      <c r="I195" s="17" t="e">
        <f t="shared" si="38"/>
        <v>#DIV/0!</v>
      </c>
      <c r="J195" s="17" t="e">
        <f t="shared" si="38"/>
        <v>#DIV/0!</v>
      </c>
      <c r="K195" s="23">
        <f t="shared" si="38"/>
        <v>4346</v>
      </c>
      <c r="L195" s="20">
        <f t="shared" si="38"/>
        <v>6389.7488095238095</v>
      </c>
      <c r="M195" s="20">
        <f t="shared" si="38"/>
        <v>13250</v>
      </c>
      <c r="N195" s="26" t="e">
        <f t="shared" si="38"/>
        <v>#DIV/0!</v>
      </c>
      <c r="O195" s="26" t="e">
        <f t="shared" si="38"/>
        <v>#DIV/0!</v>
      </c>
    </row>
    <row r="196" spans="2:15" hidden="1" outlineLevel="2" x14ac:dyDescent="0.25">
      <c r="B196" s="3">
        <v>41275</v>
      </c>
      <c r="C196" s="16">
        <v>41275</v>
      </c>
      <c r="D196" s="17">
        <f t="shared" si="26"/>
        <v>1.6318645497775726</v>
      </c>
      <c r="E196" s="17">
        <v>2.9912563276576161</v>
      </c>
      <c r="F196" s="17">
        <f>N196/K196</f>
        <v>3.1523239760699493</v>
      </c>
      <c r="G196" s="17"/>
      <c r="H196" s="17"/>
      <c r="I196" s="17"/>
      <c r="J196" s="17"/>
      <c r="K196" s="23">
        <f>M196/E196</f>
        <v>4346</v>
      </c>
      <c r="L196" s="57">
        <v>7092.0833333333303</v>
      </c>
      <c r="M196" s="20">
        <v>13000</v>
      </c>
      <c r="N196" s="26">
        <v>13700</v>
      </c>
      <c r="O196" s="26"/>
    </row>
    <row r="197" spans="2:15" hidden="1" outlineLevel="2" x14ac:dyDescent="0.25">
      <c r="B197" s="3">
        <v>41275</v>
      </c>
      <c r="C197" s="16">
        <v>41282</v>
      </c>
      <c r="D197" s="17">
        <f t="shared" ref="D197:D259" si="39">+L197/K197</f>
        <v>1.5714611162887024</v>
      </c>
      <c r="E197" s="17">
        <v>3.075489282385834</v>
      </c>
      <c r="F197" s="17">
        <f t="shared" ref="F197:F203" si="40">N197/K197</f>
        <v>3.1919850885368128</v>
      </c>
      <c r="G197" s="17"/>
      <c r="H197" s="17"/>
      <c r="I197" s="17"/>
      <c r="J197" s="17"/>
      <c r="K197" s="23">
        <f>M197/E197</f>
        <v>4292</v>
      </c>
      <c r="L197" s="57">
        <v>6744.7111111111108</v>
      </c>
      <c r="M197" s="20">
        <v>13200</v>
      </c>
      <c r="N197" s="26">
        <v>13700</v>
      </c>
      <c r="O197" s="26"/>
    </row>
    <row r="198" spans="2:15" hidden="1" outlineLevel="2" x14ac:dyDescent="0.25">
      <c r="B198" s="3">
        <v>41275</v>
      </c>
      <c r="C198" s="16">
        <v>41289</v>
      </c>
      <c r="D198" s="17">
        <f t="shared" si="39"/>
        <v>1.4441673264713644</v>
      </c>
      <c r="E198" s="17">
        <v>3.1591448931116388</v>
      </c>
      <c r="F198" s="17">
        <f t="shared" si="40"/>
        <v>3.2541567695961997</v>
      </c>
      <c r="G198" s="17"/>
      <c r="H198" s="17"/>
      <c r="I198" s="17"/>
      <c r="J198" s="17"/>
      <c r="K198" s="23">
        <f>M198/E198</f>
        <v>4210</v>
      </c>
      <c r="L198" s="57">
        <v>6079.9444444444443</v>
      </c>
      <c r="M198" s="20">
        <v>13300</v>
      </c>
      <c r="N198" s="26">
        <v>13700</v>
      </c>
      <c r="O198" s="26"/>
    </row>
    <row r="199" spans="2:15" hidden="1" outlineLevel="2" x14ac:dyDescent="0.25">
      <c r="B199" s="3">
        <v>41275</v>
      </c>
      <c r="C199" s="16">
        <v>41296</v>
      </c>
      <c r="D199" s="17">
        <f t="shared" si="39"/>
        <v>1.5506794425087109</v>
      </c>
      <c r="E199" s="17">
        <v>3.1190476190476191</v>
      </c>
      <c r="F199" s="17">
        <f t="shared" si="40"/>
        <v>3.2142857142857144</v>
      </c>
      <c r="G199" s="17"/>
      <c r="H199" s="17"/>
      <c r="I199" s="17"/>
      <c r="J199" s="17"/>
      <c r="K199" s="23">
        <f>M199/E199</f>
        <v>4200</v>
      </c>
      <c r="L199" s="57">
        <v>6512.8536585365855</v>
      </c>
      <c r="M199" s="20">
        <v>13100</v>
      </c>
      <c r="N199" s="26">
        <v>13500</v>
      </c>
      <c r="O199" s="26"/>
    </row>
    <row r="200" spans="2:15" hidden="1" outlineLevel="2" x14ac:dyDescent="0.25">
      <c r="B200" s="3">
        <v>41275</v>
      </c>
      <c r="C200" s="16">
        <v>41303</v>
      </c>
      <c r="D200" s="17">
        <f t="shared" si="39"/>
        <v>1.5453999125874125</v>
      </c>
      <c r="E200" s="17">
        <v>3.125</v>
      </c>
      <c r="F200" s="17">
        <f t="shared" si="40"/>
        <v>3.3173076923076925</v>
      </c>
      <c r="G200" s="17"/>
      <c r="H200" s="17"/>
      <c r="I200" s="17"/>
      <c r="J200" s="17"/>
      <c r="K200" s="23">
        <f>M200/E200</f>
        <v>4160</v>
      </c>
      <c r="L200" s="57">
        <v>6428.863636363636</v>
      </c>
      <c r="M200" s="20">
        <v>13000</v>
      </c>
      <c r="N200" s="26">
        <v>13800</v>
      </c>
      <c r="O200" s="26"/>
    </row>
    <row r="201" spans="2:15" s="13" customFormat="1" outlineLevel="1" collapsed="1" x14ac:dyDescent="0.25">
      <c r="B201" s="5" t="s">
        <v>66</v>
      </c>
      <c r="C201" s="16"/>
      <c r="D201" s="17">
        <f t="shared" ref="D201:O201" si="41">SUBTOTAL(1,D196:D200)</f>
        <v>1.5487144695267525</v>
      </c>
      <c r="E201" s="17">
        <f t="shared" si="41"/>
        <v>3.0939876244405413</v>
      </c>
      <c r="F201" s="17">
        <f t="shared" si="41"/>
        <v>3.2260118481592741</v>
      </c>
      <c r="G201" s="17" t="e">
        <f t="shared" si="41"/>
        <v>#DIV/0!</v>
      </c>
      <c r="H201" s="17" t="e">
        <f t="shared" si="41"/>
        <v>#DIV/0!</v>
      </c>
      <c r="I201" s="17" t="e">
        <f t="shared" si="41"/>
        <v>#DIV/0!</v>
      </c>
      <c r="J201" s="17" t="e">
        <f t="shared" si="41"/>
        <v>#DIV/0!</v>
      </c>
      <c r="K201" s="23">
        <f t="shared" si="41"/>
        <v>4241.6000000000004</v>
      </c>
      <c r="L201" s="20">
        <f t="shared" si="41"/>
        <v>6571.6912367578216</v>
      </c>
      <c r="M201" s="20">
        <f t="shared" si="41"/>
        <v>13120</v>
      </c>
      <c r="N201" s="26">
        <f t="shared" si="41"/>
        <v>13680</v>
      </c>
      <c r="O201" s="26" t="e">
        <f t="shared" si="41"/>
        <v>#DIV/0!</v>
      </c>
    </row>
    <row r="202" spans="2:15" hidden="1" outlineLevel="2" x14ac:dyDescent="0.25">
      <c r="B202" s="3">
        <v>41306</v>
      </c>
      <c r="C202" s="16">
        <v>41310</v>
      </c>
      <c r="D202" s="17">
        <f t="shared" si="39"/>
        <v>1.5227860099020976</v>
      </c>
      <c r="E202" s="17">
        <v>3.1619599324161234</v>
      </c>
      <c r="F202" s="17">
        <f t="shared" si="40"/>
        <v>3.3309196234612601</v>
      </c>
      <c r="G202" s="17"/>
      <c r="H202" s="17"/>
      <c r="I202" s="17"/>
      <c r="J202" s="17"/>
      <c r="K202" s="23">
        <f>M202/E202</f>
        <v>4143</v>
      </c>
      <c r="L202" s="57">
        <v>6308.9024390243903</v>
      </c>
      <c r="M202" s="20">
        <v>13100</v>
      </c>
      <c r="N202" s="26">
        <v>13800</v>
      </c>
      <c r="O202" s="26"/>
    </row>
    <row r="203" spans="2:15" hidden="1" outlineLevel="2" x14ac:dyDescent="0.25">
      <c r="B203" s="3">
        <v>41306</v>
      </c>
      <c r="C203" s="16">
        <v>41317</v>
      </c>
      <c r="D203" s="17">
        <f t="shared" si="39"/>
        <v>1.6031107088414633</v>
      </c>
      <c r="E203" s="17">
        <v>3.1982421875</v>
      </c>
      <c r="F203" s="17">
        <f t="shared" si="40"/>
        <v>3.369140625</v>
      </c>
      <c r="G203" s="17"/>
      <c r="H203" s="17"/>
      <c r="I203" s="17"/>
      <c r="J203" s="17"/>
      <c r="K203" s="23">
        <f>M203/E203</f>
        <v>4096</v>
      </c>
      <c r="L203" s="57">
        <v>6566.3414634146338</v>
      </c>
      <c r="M203" s="20">
        <v>13100</v>
      </c>
      <c r="N203" s="26">
        <v>13800</v>
      </c>
      <c r="O203" s="26"/>
    </row>
    <row r="204" spans="2:15" hidden="1" outlineLevel="2" x14ac:dyDescent="0.25">
      <c r="B204" s="3">
        <v>41306</v>
      </c>
      <c r="C204" s="16">
        <v>41324</v>
      </c>
      <c r="D204" s="17">
        <f t="shared" si="39"/>
        <v>1.6576185695161598</v>
      </c>
      <c r="E204" s="17">
        <v>3.3132530120481927</v>
      </c>
      <c r="F204" s="17">
        <v>3.31</v>
      </c>
      <c r="G204" s="17"/>
      <c r="H204" s="17"/>
      <c r="I204" s="17"/>
      <c r="J204" s="17"/>
      <c r="K204" s="23">
        <f>M204/E204</f>
        <v>3984</v>
      </c>
      <c r="L204" s="57">
        <v>6603.9523809523807</v>
      </c>
      <c r="M204" s="20">
        <v>13200</v>
      </c>
      <c r="N204" s="26">
        <f>K204*F204</f>
        <v>13187.04</v>
      </c>
      <c r="O204" s="26"/>
    </row>
    <row r="205" spans="2:15" hidden="1" outlineLevel="2" x14ac:dyDescent="0.25">
      <c r="B205" s="3">
        <v>41306</v>
      </c>
      <c r="C205" s="16">
        <v>41331</v>
      </c>
      <c r="D205" s="17">
        <f t="shared" si="39"/>
        <v>1.5496375</v>
      </c>
      <c r="E205" s="17">
        <v>3.2</v>
      </c>
      <c r="F205" s="17">
        <v>3.4</v>
      </c>
      <c r="G205" s="17"/>
      <c r="H205" s="17"/>
      <c r="I205" s="17"/>
      <c r="J205" s="17"/>
      <c r="K205" s="23">
        <f>M205/E205</f>
        <v>4000</v>
      </c>
      <c r="L205" s="57">
        <v>6198.55</v>
      </c>
      <c r="M205" s="20">
        <v>12800</v>
      </c>
      <c r="N205" s="26">
        <f t="shared" ref="N205:N283" si="42">K205*F205</f>
        <v>13600</v>
      </c>
      <c r="O205" s="26"/>
    </row>
    <row r="206" spans="2:15" s="13" customFormat="1" outlineLevel="1" collapsed="1" x14ac:dyDescent="0.25">
      <c r="B206" s="5" t="s">
        <v>67</v>
      </c>
      <c r="C206" s="16"/>
      <c r="D206" s="17">
        <f t="shared" ref="D206:O206" si="43">SUBTOTAL(1,D202:D205)</f>
        <v>1.5832881970649302</v>
      </c>
      <c r="E206" s="17">
        <f t="shared" si="43"/>
        <v>3.2183637829910792</v>
      </c>
      <c r="F206" s="17">
        <f t="shared" si="43"/>
        <v>3.352515062115315</v>
      </c>
      <c r="G206" s="17" t="e">
        <f t="shared" si="43"/>
        <v>#DIV/0!</v>
      </c>
      <c r="H206" s="17" t="e">
        <f t="shared" si="43"/>
        <v>#DIV/0!</v>
      </c>
      <c r="I206" s="17" t="e">
        <f t="shared" si="43"/>
        <v>#DIV/0!</v>
      </c>
      <c r="J206" s="17" t="e">
        <f t="shared" si="43"/>
        <v>#DIV/0!</v>
      </c>
      <c r="K206" s="23">
        <f t="shared" si="43"/>
        <v>4055.75</v>
      </c>
      <c r="L206" s="20">
        <f t="shared" si="43"/>
        <v>6419.4365708478508</v>
      </c>
      <c r="M206" s="20">
        <f t="shared" si="43"/>
        <v>13050</v>
      </c>
      <c r="N206" s="26">
        <f t="shared" si="43"/>
        <v>13596.76</v>
      </c>
      <c r="O206" s="26" t="e">
        <f t="shared" si="43"/>
        <v>#DIV/0!</v>
      </c>
    </row>
    <row r="207" spans="2:15" hidden="1" outlineLevel="2" x14ac:dyDescent="0.25">
      <c r="B207" s="3">
        <v>41334</v>
      </c>
      <c r="C207" s="16">
        <v>41338</v>
      </c>
      <c r="D207" s="17">
        <f t="shared" si="39"/>
        <v>1.5627402449324326</v>
      </c>
      <c r="E207" s="17">
        <v>3.22</v>
      </c>
      <c r="F207" s="17">
        <v>3.4</v>
      </c>
      <c r="G207" s="17"/>
      <c r="H207" s="17"/>
      <c r="I207" s="17"/>
      <c r="J207" s="17"/>
      <c r="K207" s="23">
        <f>M207/E207</f>
        <v>3975.1552795031052</v>
      </c>
      <c r="L207" s="57">
        <v>6212.135135135135</v>
      </c>
      <c r="M207" s="20">
        <v>12800</v>
      </c>
      <c r="N207" s="26">
        <f t="shared" si="42"/>
        <v>13515.527950310558</v>
      </c>
      <c r="O207" s="26"/>
    </row>
    <row r="208" spans="2:15" hidden="1" outlineLevel="2" x14ac:dyDescent="0.25">
      <c r="B208" s="3">
        <v>41334</v>
      </c>
      <c r="C208" s="16">
        <v>41345</v>
      </c>
      <c r="D208" s="17">
        <f t="shared" si="39"/>
        <v>1.4726724121093751</v>
      </c>
      <c r="E208" s="17">
        <v>3.17</v>
      </c>
      <c r="F208" s="17">
        <v>3.4</v>
      </c>
      <c r="G208" s="17"/>
      <c r="H208" s="17"/>
      <c r="I208" s="17"/>
      <c r="J208" s="17"/>
      <c r="K208" s="23">
        <f>M208/E208</f>
        <v>4037.8548895899053</v>
      </c>
      <c r="L208" s="57">
        <v>5946.4375</v>
      </c>
      <c r="M208" s="20">
        <v>12800</v>
      </c>
      <c r="N208" s="26">
        <f t="shared" si="42"/>
        <v>13728.706624605678</v>
      </c>
      <c r="O208" s="26"/>
    </row>
    <row r="209" spans="2:15" hidden="1" outlineLevel="2" x14ac:dyDescent="0.25">
      <c r="B209" s="3">
        <v>41334</v>
      </c>
      <c r="C209" s="16">
        <v>41352</v>
      </c>
      <c r="D209" s="17">
        <f t="shared" si="39"/>
        <v>1.4771839090909091</v>
      </c>
      <c r="E209" s="17">
        <v>3.15</v>
      </c>
      <c r="F209" s="17">
        <v>3.4</v>
      </c>
      <c r="G209" s="17"/>
      <c r="H209" s="17"/>
      <c r="I209" s="17"/>
      <c r="J209" s="17"/>
      <c r="K209" s="23">
        <f>M209/E209</f>
        <v>3968.2539682539682</v>
      </c>
      <c r="L209" s="57">
        <v>5861.840909090909</v>
      </c>
      <c r="M209" s="20">
        <v>12500</v>
      </c>
      <c r="N209" s="26">
        <f t="shared" si="42"/>
        <v>13492.063492063491</v>
      </c>
      <c r="O209" s="26"/>
    </row>
    <row r="210" spans="2:15" hidden="1" outlineLevel="2" x14ac:dyDescent="0.25">
      <c r="B210" s="3">
        <v>41334</v>
      </c>
      <c r="C210" s="16">
        <v>41359</v>
      </c>
      <c r="D210" s="17">
        <f t="shared" si="39"/>
        <v>1.4751158095238097</v>
      </c>
      <c r="E210" s="17">
        <v>3.1</v>
      </c>
      <c r="F210" s="17">
        <v>3.3</v>
      </c>
      <c r="G210" s="17"/>
      <c r="H210" s="17"/>
      <c r="I210" s="17"/>
      <c r="J210" s="17"/>
      <c r="K210" s="23">
        <f>M210/E210</f>
        <v>4032.2580645161288</v>
      </c>
      <c r="L210" s="57">
        <v>5948.0476190476193</v>
      </c>
      <c r="M210" s="20">
        <v>12500</v>
      </c>
      <c r="N210" s="26">
        <f t="shared" si="42"/>
        <v>13306.451612903224</v>
      </c>
      <c r="O210" s="26"/>
    </row>
    <row r="211" spans="2:15" s="13" customFormat="1" outlineLevel="1" collapsed="1" x14ac:dyDescent="0.25">
      <c r="B211" s="5" t="s">
        <v>68</v>
      </c>
      <c r="C211" s="16"/>
      <c r="D211" s="17">
        <f t="shared" ref="D211:O211" si="44">SUBTOTAL(1,D207:D210)</f>
        <v>1.4969280939141316</v>
      </c>
      <c r="E211" s="17">
        <f t="shared" si="44"/>
        <v>3.16</v>
      </c>
      <c r="F211" s="17">
        <f t="shared" si="44"/>
        <v>3.375</v>
      </c>
      <c r="G211" s="17" t="e">
        <f t="shared" si="44"/>
        <v>#DIV/0!</v>
      </c>
      <c r="H211" s="17" t="e">
        <f t="shared" si="44"/>
        <v>#DIV/0!</v>
      </c>
      <c r="I211" s="17" t="e">
        <f t="shared" si="44"/>
        <v>#DIV/0!</v>
      </c>
      <c r="J211" s="17" t="e">
        <f t="shared" si="44"/>
        <v>#DIV/0!</v>
      </c>
      <c r="K211" s="23">
        <f t="shared" si="44"/>
        <v>4003.3805504657767</v>
      </c>
      <c r="L211" s="20">
        <f t="shared" si="44"/>
        <v>5992.1152908184158</v>
      </c>
      <c r="M211" s="20">
        <f t="shared" si="44"/>
        <v>12650</v>
      </c>
      <c r="N211" s="26">
        <f t="shared" si="44"/>
        <v>13510.687419970738</v>
      </c>
      <c r="O211" s="26" t="e">
        <f t="shared" si="44"/>
        <v>#DIV/0!</v>
      </c>
    </row>
    <row r="212" spans="2:15" hidden="1" outlineLevel="2" x14ac:dyDescent="0.25">
      <c r="B212" s="3">
        <v>41365</v>
      </c>
      <c r="C212" s="16">
        <v>41366</v>
      </c>
      <c r="D212" s="17">
        <f t="shared" si="39"/>
        <v>1.5714772727272726</v>
      </c>
      <c r="E212" s="17">
        <v>3.05</v>
      </c>
      <c r="F212" s="17">
        <v>3.3</v>
      </c>
      <c r="G212" s="17"/>
      <c r="H212" s="17"/>
      <c r="I212" s="17"/>
      <c r="J212" s="17"/>
      <c r="K212" s="23">
        <f>M212/E212</f>
        <v>4000.0000000000005</v>
      </c>
      <c r="L212" s="57">
        <v>6285.909090909091</v>
      </c>
      <c r="M212" s="20">
        <v>12200</v>
      </c>
      <c r="N212" s="26">
        <f t="shared" si="42"/>
        <v>13200</v>
      </c>
      <c r="O212" s="26"/>
    </row>
    <row r="213" spans="2:15" hidden="1" outlineLevel="2" x14ac:dyDescent="0.25">
      <c r="B213" s="3">
        <v>41365</v>
      </c>
      <c r="C213" s="16">
        <v>41373</v>
      </c>
      <c r="D213" s="17">
        <f t="shared" si="39"/>
        <v>1.4907593495934961</v>
      </c>
      <c r="E213" s="17">
        <v>3.08</v>
      </c>
      <c r="F213" s="17">
        <v>3.35</v>
      </c>
      <c r="G213" s="17"/>
      <c r="H213" s="17"/>
      <c r="I213" s="17"/>
      <c r="J213" s="17"/>
      <c r="K213" s="23">
        <f>M213/E213</f>
        <v>3993.5064935064934</v>
      </c>
      <c r="L213" s="57">
        <v>5953.3571428571431</v>
      </c>
      <c r="M213" s="20">
        <v>12300</v>
      </c>
      <c r="N213" s="26">
        <f t="shared" si="42"/>
        <v>13378.246753246753</v>
      </c>
      <c r="O213" s="26"/>
    </row>
    <row r="214" spans="2:15" hidden="1" outlineLevel="2" x14ac:dyDescent="0.25">
      <c r="B214" s="3">
        <v>41365</v>
      </c>
      <c r="C214" s="16">
        <v>41380</v>
      </c>
      <c r="D214" s="17">
        <f t="shared" si="39"/>
        <v>1.3510423754267886</v>
      </c>
      <c r="E214" s="17">
        <v>2.9404733444896007</v>
      </c>
      <c r="F214" s="17">
        <v>3.3</v>
      </c>
      <c r="G214" s="17"/>
      <c r="H214" s="17"/>
      <c r="I214" s="17"/>
      <c r="J214" s="17"/>
      <c r="K214" s="23">
        <f>M214/E214</f>
        <v>4183</v>
      </c>
      <c r="L214" s="57">
        <v>5651.4102564102568</v>
      </c>
      <c r="M214" s="20">
        <v>12300</v>
      </c>
      <c r="N214" s="26">
        <f t="shared" si="42"/>
        <v>13803.9</v>
      </c>
      <c r="O214" s="26"/>
    </row>
    <row r="215" spans="2:15" hidden="1" outlineLevel="2" x14ac:dyDescent="0.25">
      <c r="B215" s="3">
        <v>41365</v>
      </c>
      <c r="C215" s="16">
        <v>41387</v>
      </c>
      <c r="D215" s="17">
        <f t="shared" si="39"/>
        <v>1.4647114926084883</v>
      </c>
      <c r="E215" s="17">
        <v>3.028135431568908</v>
      </c>
      <c r="F215" s="17">
        <v>3.3</v>
      </c>
      <c r="G215" s="17"/>
      <c r="H215" s="17"/>
      <c r="I215" s="17"/>
      <c r="J215" s="17"/>
      <c r="K215" s="23">
        <f>M215/E215</f>
        <v>4194</v>
      </c>
      <c r="L215" s="20">
        <v>6143</v>
      </c>
      <c r="M215" s="20">
        <v>12700</v>
      </c>
      <c r="N215" s="26">
        <f t="shared" si="42"/>
        <v>13840.199999999999</v>
      </c>
      <c r="O215" s="26"/>
    </row>
    <row r="216" spans="2:15" hidden="1" outlineLevel="2" x14ac:dyDescent="0.25">
      <c r="B216" s="3">
        <v>41365</v>
      </c>
      <c r="C216" s="16">
        <v>41394</v>
      </c>
      <c r="D216" s="17">
        <f t="shared" si="39"/>
        <v>1.4297500000000001</v>
      </c>
      <c r="E216" s="17">
        <v>2.85</v>
      </c>
      <c r="F216" s="17">
        <v>3.25</v>
      </c>
      <c r="G216" s="17"/>
      <c r="H216" s="17"/>
      <c r="I216" s="17"/>
      <c r="J216" s="17"/>
      <c r="K216" s="23">
        <f>M216/E216</f>
        <v>4210.5263157894733</v>
      </c>
      <c r="L216" s="20">
        <v>6020</v>
      </c>
      <c r="M216" s="20">
        <v>12000</v>
      </c>
      <c r="N216" s="26">
        <f t="shared" si="42"/>
        <v>13684.210526315788</v>
      </c>
      <c r="O216" s="26"/>
    </row>
    <row r="217" spans="2:15" s="13" customFormat="1" outlineLevel="1" collapsed="1" x14ac:dyDescent="0.25">
      <c r="B217" s="5" t="s">
        <v>69</v>
      </c>
      <c r="C217" s="16"/>
      <c r="D217" s="17">
        <f t="shared" ref="D217:O217" si="45">SUBTOTAL(1,D212:D216)</f>
        <v>1.4615480980712092</v>
      </c>
      <c r="E217" s="17">
        <f t="shared" si="45"/>
        <v>2.9897217552117015</v>
      </c>
      <c r="F217" s="17">
        <f t="shared" si="45"/>
        <v>3.3</v>
      </c>
      <c r="G217" s="17" t="e">
        <f t="shared" si="45"/>
        <v>#DIV/0!</v>
      </c>
      <c r="H217" s="17" t="e">
        <f t="shared" si="45"/>
        <v>#DIV/0!</v>
      </c>
      <c r="I217" s="17" t="e">
        <f t="shared" si="45"/>
        <v>#DIV/0!</v>
      </c>
      <c r="J217" s="17" t="e">
        <f t="shared" si="45"/>
        <v>#DIV/0!</v>
      </c>
      <c r="K217" s="23">
        <f t="shared" si="45"/>
        <v>4116.2065618591932</v>
      </c>
      <c r="L217" s="20">
        <f t="shared" si="45"/>
        <v>6010.735298035298</v>
      </c>
      <c r="M217" s="20">
        <f t="shared" si="45"/>
        <v>12300</v>
      </c>
      <c r="N217" s="26">
        <f t="shared" si="45"/>
        <v>13581.311455912506</v>
      </c>
      <c r="O217" s="26" t="e">
        <f t="shared" si="45"/>
        <v>#DIV/0!</v>
      </c>
    </row>
    <row r="218" spans="2:15" hidden="1" outlineLevel="2" x14ac:dyDescent="0.25">
      <c r="B218" s="3">
        <v>41395</v>
      </c>
      <c r="C218" s="16">
        <v>41401</v>
      </c>
      <c r="D218" s="17">
        <f t="shared" si="39"/>
        <v>1.4254333333333331</v>
      </c>
      <c r="E218" s="17">
        <v>2.8</v>
      </c>
      <c r="F218" s="17">
        <v>3.2</v>
      </c>
      <c r="G218" s="17"/>
      <c r="H218" s="17"/>
      <c r="I218" s="17"/>
      <c r="J218" s="17"/>
      <c r="K218" s="23">
        <f>M218/E218</f>
        <v>4285.7142857142862</v>
      </c>
      <c r="L218" s="20">
        <v>6109</v>
      </c>
      <c r="M218" s="20">
        <v>12000</v>
      </c>
      <c r="N218" s="26">
        <f t="shared" si="42"/>
        <v>13714.285714285717</v>
      </c>
      <c r="O218" s="26"/>
    </row>
    <row r="219" spans="2:15" hidden="1" outlineLevel="2" x14ac:dyDescent="0.25">
      <c r="B219" s="3">
        <v>41395</v>
      </c>
      <c r="C219" s="16">
        <v>41408</v>
      </c>
      <c r="D219" s="17">
        <f t="shared" si="39"/>
        <v>1.4442375000000001</v>
      </c>
      <c r="E219" s="17">
        <v>2.85</v>
      </c>
      <c r="F219" s="17">
        <v>3.2</v>
      </c>
      <c r="G219" s="17"/>
      <c r="H219" s="17"/>
      <c r="I219" s="17"/>
      <c r="J219" s="17"/>
      <c r="K219" s="23">
        <f>M219/E219</f>
        <v>4210.5263157894733</v>
      </c>
      <c r="L219" s="20">
        <v>6081</v>
      </c>
      <c r="M219" s="20">
        <v>12000</v>
      </c>
      <c r="N219" s="26">
        <f t="shared" si="42"/>
        <v>13473.684210526315</v>
      </c>
      <c r="O219" s="26"/>
    </row>
    <row r="220" spans="2:15" hidden="1" outlineLevel="2" x14ac:dyDescent="0.25">
      <c r="B220" s="3">
        <v>41395</v>
      </c>
      <c r="C220" s="15">
        <v>41416</v>
      </c>
      <c r="D220" s="17">
        <f t="shared" si="39"/>
        <v>1.3893867924528303</v>
      </c>
      <c r="E220" s="17">
        <v>2.85</v>
      </c>
      <c r="F220" s="17">
        <v>3.2</v>
      </c>
      <c r="G220" s="17"/>
      <c r="H220" s="17"/>
      <c r="I220" s="17"/>
      <c r="J220" s="17"/>
      <c r="K220" s="23">
        <v>4240</v>
      </c>
      <c r="L220" s="20">
        <v>5891</v>
      </c>
      <c r="M220" s="20">
        <f>E220*K220</f>
        <v>12084</v>
      </c>
      <c r="N220" s="26">
        <f t="shared" si="42"/>
        <v>13568</v>
      </c>
      <c r="O220" s="26"/>
    </row>
    <row r="221" spans="2:15" hidden="1" outlineLevel="2" x14ac:dyDescent="0.25">
      <c r="B221" s="3">
        <v>41395</v>
      </c>
      <c r="C221" s="15">
        <v>41423</v>
      </c>
      <c r="D221" s="17">
        <f t="shared" si="39"/>
        <v>1.487793427230047</v>
      </c>
      <c r="E221" s="17">
        <v>2.9</v>
      </c>
      <c r="F221" s="17">
        <v>3.2</v>
      </c>
      <c r="G221" s="17"/>
      <c r="H221" s="17"/>
      <c r="I221" s="17"/>
      <c r="J221" s="17"/>
      <c r="K221" s="23">
        <v>4260</v>
      </c>
      <c r="L221" s="20">
        <v>6338</v>
      </c>
      <c r="M221" s="20">
        <f>E221*K221</f>
        <v>12354</v>
      </c>
      <c r="N221" s="26">
        <f t="shared" si="42"/>
        <v>13632</v>
      </c>
      <c r="O221" s="26"/>
    </row>
    <row r="222" spans="2:15" s="13" customFormat="1" outlineLevel="1" collapsed="1" x14ac:dyDescent="0.25">
      <c r="B222" s="5" t="s">
        <v>70</v>
      </c>
      <c r="C222" s="15"/>
      <c r="D222" s="17">
        <f t="shared" ref="D222:O222" si="46">SUBTOTAL(1,D218:D221)</f>
        <v>1.4367127632540526</v>
      </c>
      <c r="E222" s="17">
        <f t="shared" si="46"/>
        <v>2.85</v>
      </c>
      <c r="F222" s="17">
        <f t="shared" si="46"/>
        <v>3.2</v>
      </c>
      <c r="G222" s="17" t="e">
        <f t="shared" si="46"/>
        <v>#DIV/0!</v>
      </c>
      <c r="H222" s="17" t="e">
        <f t="shared" si="46"/>
        <v>#DIV/0!</v>
      </c>
      <c r="I222" s="17" t="e">
        <f t="shared" si="46"/>
        <v>#DIV/0!</v>
      </c>
      <c r="J222" s="17" t="e">
        <f t="shared" si="46"/>
        <v>#DIV/0!</v>
      </c>
      <c r="K222" s="23">
        <f t="shared" si="46"/>
        <v>4249.0601503759399</v>
      </c>
      <c r="L222" s="20">
        <f t="shared" si="46"/>
        <v>6104.75</v>
      </c>
      <c r="M222" s="20">
        <f t="shared" si="46"/>
        <v>12109.5</v>
      </c>
      <c r="N222" s="26">
        <f t="shared" si="46"/>
        <v>13596.992481203008</v>
      </c>
      <c r="O222" s="26" t="e">
        <f t="shared" si="46"/>
        <v>#DIV/0!</v>
      </c>
    </row>
    <row r="223" spans="2:15" hidden="1" outlineLevel="2" x14ac:dyDescent="0.25">
      <c r="B223" s="3">
        <v>41426</v>
      </c>
      <c r="C223" s="15">
        <v>41430</v>
      </c>
      <c r="D223" s="17">
        <f t="shared" si="39"/>
        <v>1.608256880733945</v>
      </c>
      <c r="E223" s="17">
        <v>2.9</v>
      </c>
      <c r="F223" s="17">
        <v>3.2</v>
      </c>
      <c r="G223" s="17"/>
      <c r="H223" s="17"/>
      <c r="I223" s="17"/>
      <c r="J223" s="17"/>
      <c r="K223" s="23">
        <v>4360</v>
      </c>
      <c r="L223" s="20">
        <v>7012</v>
      </c>
      <c r="M223" s="20">
        <f>E223*K223</f>
        <v>12644</v>
      </c>
      <c r="N223" s="26">
        <f t="shared" si="42"/>
        <v>13952</v>
      </c>
      <c r="O223" s="26"/>
    </row>
    <row r="224" spans="2:15" hidden="1" outlineLevel="2" x14ac:dyDescent="0.25">
      <c r="B224" s="3">
        <v>41426</v>
      </c>
      <c r="C224" s="15">
        <v>41437</v>
      </c>
      <c r="D224" s="17">
        <f t="shared" si="39"/>
        <v>1.5229545454545454</v>
      </c>
      <c r="E224" s="17">
        <v>2.9</v>
      </c>
      <c r="F224" s="17">
        <v>3</v>
      </c>
      <c r="G224" s="17"/>
      <c r="H224" s="17"/>
      <c r="I224" s="17"/>
      <c r="J224" s="17"/>
      <c r="K224" s="23">
        <v>4400</v>
      </c>
      <c r="L224" s="20">
        <v>6701</v>
      </c>
      <c r="M224" s="20">
        <f>E224*K224</f>
        <v>12760</v>
      </c>
      <c r="N224" s="26">
        <f t="shared" si="42"/>
        <v>13200</v>
      </c>
      <c r="O224" s="26"/>
    </row>
    <row r="225" spans="2:15" hidden="1" outlineLevel="2" x14ac:dyDescent="0.25">
      <c r="B225" s="3">
        <v>41426</v>
      </c>
      <c r="C225" s="15">
        <v>41444</v>
      </c>
      <c r="D225" s="17">
        <f t="shared" si="39"/>
        <v>1.555981941309255</v>
      </c>
      <c r="E225" s="17">
        <v>2.9</v>
      </c>
      <c r="F225" s="17">
        <v>3.2</v>
      </c>
      <c r="G225" s="17"/>
      <c r="H225" s="17"/>
      <c r="I225" s="17"/>
      <c r="J225" s="17"/>
      <c r="K225" s="23">
        <v>4430</v>
      </c>
      <c r="L225" s="20">
        <v>6893</v>
      </c>
      <c r="M225" s="20">
        <f>E225*K225</f>
        <v>12847</v>
      </c>
      <c r="N225" s="26">
        <f t="shared" si="42"/>
        <v>14176</v>
      </c>
      <c r="O225" s="26"/>
    </row>
    <row r="226" spans="2:15" hidden="1" outlineLevel="2" x14ac:dyDescent="0.25">
      <c r="B226" s="3">
        <v>41426</v>
      </c>
      <c r="C226" s="15">
        <v>41451</v>
      </c>
      <c r="D226" s="17">
        <f t="shared" si="39"/>
        <v>1.4413716814159292</v>
      </c>
      <c r="E226" s="17">
        <v>2.95</v>
      </c>
      <c r="F226" s="17">
        <v>3.2</v>
      </c>
      <c r="G226" s="17"/>
      <c r="H226" s="17"/>
      <c r="I226" s="17"/>
      <c r="J226" s="17"/>
      <c r="K226" s="23">
        <v>4520</v>
      </c>
      <c r="L226" s="20">
        <v>6515</v>
      </c>
      <c r="M226" s="20">
        <f>E226*K226</f>
        <v>13334</v>
      </c>
      <c r="N226" s="26">
        <f t="shared" si="42"/>
        <v>14464</v>
      </c>
      <c r="O226" s="26"/>
    </row>
    <row r="227" spans="2:15" s="13" customFormat="1" outlineLevel="1" collapsed="1" x14ac:dyDescent="0.25">
      <c r="B227" s="5" t="s">
        <v>71</v>
      </c>
      <c r="C227" s="15"/>
      <c r="D227" s="17">
        <f t="shared" ref="D227:O227" si="47">SUBTOTAL(1,D223:D226)</f>
        <v>1.5321412622284185</v>
      </c>
      <c r="E227" s="17">
        <f t="shared" si="47"/>
        <v>2.9124999999999996</v>
      </c>
      <c r="F227" s="17">
        <f t="shared" si="47"/>
        <v>3.1500000000000004</v>
      </c>
      <c r="G227" s="17" t="e">
        <f t="shared" si="47"/>
        <v>#DIV/0!</v>
      </c>
      <c r="H227" s="17" t="e">
        <f t="shared" si="47"/>
        <v>#DIV/0!</v>
      </c>
      <c r="I227" s="17" t="e">
        <f t="shared" si="47"/>
        <v>#DIV/0!</v>
      </c>
      <c r="J227" s="17" t="e">
        <f t="shared" si="47"/>
        <v>#DIV/0!</v>
      </c>
      <c r="K227" s="23">
        <f t="shared" si="47"/>
        <v>4427.5</v>
      </c>
      <c r="L227" s="20">
        <f t="shared" si="47"/>
        <v>6780.25</v>
      </c>
      <c r="M227" s="20">
        <f t="shared" si="47"/>
        <v>12896.25</v>
      </c>
      <c r="N227" s="26">
        <f t="shared" si="47"/>
        <v>13948</v>
      </c>
      <c r="O227" s="26" t="e">
        <f t="shared" si="47"/>
        <v>#DIV/0!</v>
      </c>
    </row>
    <row r="228" spans="2:15" hidden="1" outlineLevel="2" x14ac:dyDescent="0.25">
      <c r="B228" s="3">
        <v>41456</v>
      </c>
      <c r="C228" s="15">
        <v>41458</v>
      </c>
      <c r="D228" s="17">
        <f t="shared" si="39"/>
        <v>1.4798672566371682</v>
      </c>
      <c r="E228" s="17">
        <v>2.92</v>
      </c>
      <c r="F228" s="17">
        <v>3.25</v>
      </c>
      <c r="G228" s="17"/>
      <c r="H228" s="17"/>
      <c r="I228" s="17"/>
      <c r="J228" s="17"/>
      <c r="K228" s="23">
        <v>4520</v>
      </c>
      <c r="L228" s="20">
        <v>6689</v>
      </c>
      <c r="M228" s="20">
        <f>E228*K228</f>
        <v>13198.4</v>
      </c>
      <c r="N228" s="26">
        <f t="shared" si="42"/>
        <v>14690</v>
      </c>
      <c r="O228" s="26"/>
    </row>
    <row r="229" spans="2:15" hidden="1" outlineLevel="2" x14ac:dyDescent="0.25">
      <c r="B229" s="3">
        <v>41456</v>
      </c>
      <c r="C229" s="15">
        <v>41465</v>
      </c>
      <c r="D229" s="17">
        <f t="shared" si="39"/>
        <v>1.5893333333333333</v>
      </c>
      <c r="E229" s="17">
        <v>2.92</v>
      </c>
      <c r="F229" s="17">
        <v>3.1</v>
      </c>
      <c r="G229" s="17"/>
      <c r="H229" s="17"/>
      <c r="I229" s="17"/>
      <c r="J229" s="17"/>
      <c r="K229" s="23">
        <v>4500</v>
      </c>
      <c r="L229" s="20">
        <v>7152</v>
      </c>
      <c r="M229" s="20">
        <f>E229*K229</f>
        <v>13140</v>
      </c>
      <c r="N229" s="26">
        <f t="shared" si="42"/>
        <v>13950</v>
      </c>
      <c r="O229" s="26"/>
    </row>
    <row r="230" spans="2:15" hidden="1" outlineLevel="2" x14ac:dyDescent="0.25">
      <c r="B230" s="3">
        <v>41456</v>
      </c>
      <c r="C230" s="15">
        <v>41472</v>
      </c>
      <c r="D230" s="17">
        <f t="shared" si="39"/>
        <v>1.5109619686800895</v>
      </c>
      <c r="E230" s="17">
        <v>2.95</v>
      </c>
      <c r="F230" s="17">
        <v>3.1</v>
      </c>
      <c r="G230" s="17"/>
      <c r="H230" s="17"/>
      <c r="I230" s="17"/>
      <c r="J230" s="17"/>
      <c r="K230" s="23">
        <v>4470</v>
      </c>
      <c r="L230" s="20">
        <v>6754</v>
      </c>
      <c r="M230" s="20">
        <f>E230*K230</f>
        <v>13186.5</v>
      </c>
      <c r="N230" s="26">
        <f t="shared" si="42"/>
        <v>13857</v>
      </c>
      <c r="O230" s="26"/>
    </row>
    <row r="231" spans="2:15" hidden="1" outlineLevel="2" x14ac:dyDescent="0.25">
      <c r="B231" s="3">
        <v>41456</v>
      </c>
      <c r="C231" s="15">
        <v>41479</v>
      </c>
      <c r="D231" s="17">
        <f t="shared" si="39"/>
        <v>1.4623059866962307</v>
      </c>
      <c r="E231" s="17">
        <v>2.95</v>
      </c>
      <c r="F231" s="17">
        <v>3.1</v>
      </c>
      <c r="G231" s="17"/>
      <c r="H231" s="17"/>
      <c r="I231" s="17"/>
      <c r="J231" s="17"/>
      <c r="K231" s="23">
        <v>4510</v>
      </c>
      <c r="L231" s="20">
        <v>6595</v>
      </c>
      <c r="M231" s="20">
        <f>E231*K231</f>
        <v>13304.5</v>
      </c>
      <c r="N231" s="26">
        <f t="shared" si="42"/>
        <v>13981</v>
      </c>
      <c r="O231" s="26"/>
    </row>
    <row r="232" spans="2:15" hidden="1" outlineLevel="2" x14ac:dyDescent="0.25">
      <c r="B232" s="3">
        <v>41456</v>
      </c>
      <c r="C232" s="15">
        <v>41486</v>
      </c>
      <c r="D232" s="17">
        <f t="shared" si="39"/>
        <v>1.5383408071748879</v>
      </c>
      <c r="E232" s="17">
        <v>2.9</v>
      </c>
      <c r="F232" s="17">
        <v>3</v>
      </c>
      <c r="G232" s="17"/>
      <c r="H232" s="17"/>
      <c r="I232" s="17"/>
      <c r="J232" s="17"/>
      <c r="K232" s="23">
        <v>4460</v>
      </c>
      <c r="L232" s="20">
        <v>6861</v>
      </c>
      <c r="M232" s="20">
        <f>E232*K232</f>
        <v>12934</v>
      </c>
      <c r="N232" s="26">
        <f t="shared" si="42"/>
        <v>13380</v>
      </c>
      <c r="O232" s="26"/>
    </row>
    <row r="233" spans="2:15" s="13" customFormat="1" outlineLevel="1" collapsed="1" x14ac:dyDescent="0.25">
      <c r="B233" s="5" t="s">
        <v>72</v>
      </c>
      <c r="C233" s="15"/>
      <c r="D233" s="17">
        <f t="shared" ref="D233:O233" si="48">SUBTOTAL(1,D228:D232)</f>
        <v>1.5161618705043418</v>
      </c>
      <c r="E233" s="17">
        <f t="shared" si="48"/>
        <v>2.9279999999999999</v>
      </c>
      <c r="F233" s="17">
        <f t="shared" si="48"/>
        <v>3.11</v>
      </c>
      <c r="G233" s="17" t="e">
        <f t="shared" si="48"/>
        <v>#DIV/0!</v>
      </c>
      <c r="H233" s="17" t="e">
        <f t="shared" si="48"/>
        <v>#DIV/0!</v>
      </c>
      <c r="I233" s="17" t="e">
        <f t="shared" si="48"/>
        <v>#DIV/0!</v>
      </c>
      <c r="J233" s="17" t="e">
        <f t="shared" si="48"/>
        <v>#DIV/0!</v>
      </c>
      <c r="K233" s="23">
        <f t="shared" si="48"/>
        <v>4492</v>
      </c>
      <c r="L233" s="20">
        <f t="shared" si="48"/>
        <v>6810.2</v>
      </c>
      <c r="M233" s="20">
        <f t="shared" si="48"/>
        <v>13152.679999999998</v>
      </c>
      <c r="N233" s="26">
        <f t="shared" si="48"/>
        <v>13971.6</v>
      </c>
      <c r="O233" s="26" t="e">
        <f t="shared" si="48"/>
        <v>#DIV/0!</v>
      </c>
    </row>
    <row r="234" spans="2:15" hidden="1" outlineLevel="2" x14ac:dyDescent="0.25">
      <c r="B234" s="3">
        <v>41487</v>
      </c>
      <c r="C234" s="15">
        <v>41493</v>
      </c>
      <c r="D234" s="17">
        <f t="shared" si="39"/>
        <v>1.5303370786516854</v>
      </c>
      <c r="E234" s="17">
        <v>2.95</v>
      </c>
      <c r="F234" s="17">
        <v>3.05</v>
      </c>
      <c r="G234" s="17"/>
      <c r="H234" s="17"/>
      <c r="I234" s="17"/>
      <c r="J234" s="17"/>
      <c r="K234" s="23">
        <v>4450</v>
      </c>
      <c r="L234" s="20">
        <v>6810</v>
      </c>
      <c r="M234" s="20">
        <f>E234*K234</f>
        <v>13127.5</v>
      </c>
      <c r="N234" s="26">
        <f t="shared" si="42"/>
        <v>13572.5</v>
      </c>
      <c r="O234" s="26"/>
    </row>
    <row r="235" spans="2:15" hidden="1" outlineLevel="2" x14ac:dyDescent="0.25">
      <c r="B235" s="3">
        <v>41487</v>
      </c>
      <c r="C235" s="15">
        <v>41500</v>
      </c>
      <c r="D235" s="17">
        <f t="shared" si="39"/>
        <v>1.4878651685393258</v>
      </c>
      <c r="E235" s="17">
        <v>2.95</v>
      </c>
      <c r="F235" s="17">
        <v>3</v>
      </c>
      <c r="G235" s="17"/>
      <c r="H235" s="17"/>
      <c r="I235" s="17"/>
      <c r="J235" s="17"/>
      <c r="K235" s="23">
        <v>4450</v>
      </c>
      <c r="L235" s="20">
        <v>6621</v>
      </c>
      <c r="M235" s="20">
        <f>E235*K235</f>
        <v>13127.5</v>
      </c>
      <c r="N235" s="26">
        <f t="shared" si="42"/>
        <v>13350</v>
      </c>
      <c r="O235" s="26"/>
    </row>
    <row r="236" spans="2:15" hidden="1" outlineLevel="2" x14ac:dyDescent="0.25">
      <c r="B236" s="3">
        <v>41487</v>
      </c>
      <c r="C236" s="15">
        <v>41507</v>
      </c>
      <c r="D236" s="17">
        <f t="shared" si="39"/>
        <v>1.4480812641083523</v>
      </c>
      <c r="E236" s="17">
        <v>2.95</v>
      </c>
      <c r="F236" s="17">
        <v>3</v>
      </c>
      <c r="G236" s="17"/>
      <c r="H236" s="17"/>
      <c r="I236" s="17"/>
      <c r="J236" s="17"/>
      <c r="K236" s="23">
        <v>4430</v>
      </c>
      <c r="L236" s="20">
        <v>6415</v>
      </c>
      <c r="M236" s="20">
        <f>E236*K236</f>
        <v>13068.5</v>
      </c>
      <c r="N236" s="26">
        <f t="shared" si="42"/>
        <v>13290</v>
      </c>
      <c r="O236" s="26"/>
    </row>
    <row r="237" spans="2:15" hidden="1" outlineLevel="2" x14ac:dyDescent="0.25">
      <c r="B237" s="3">
        <v>41487</v>
      </c>
      <c r="C237" s="15">
        <v>41514</v>
      </c>
      <c r="D237" s="17">
        <f t="shared" si="39"/>
        <v>1.4921348314606742</v>
      </c>
      <c r="E237" s="17">
        <v>3</v>
      </c>
      <c r="F237" s="17">
        <v>3.05</v>
      </c>
      <c r="G237" s="17"/>
      <c r="H237" s="17"/>
      <c r="I237" s="17"/>
      <c r="J237" s="17"/>
      <c r="K237" s="23">
        <v>4450</v>
      </c>
      <c r="L237" s="20">
        <v>6640</v>
      </c>
      <c r="M237" s="20">
        <f>E237*K237</f>
        <v>13350</v>
      </c>
      <c r="N237" s="26">
        <f t="shared" si="42"/>
        <v>13572.5</v>
      </c>
      <c r="O237" s="26"/>
    </row>
    <row r="238" spans="2:15" s="13" customFormat="1" outlineLevel="1" collapsed="1" x14ac:dyDescent="0.25">
      <c r="B238" s="5" t="s">
        <v>73</v>
      </c>
      <c r="C238" s="15"/>
      <c r="D238" s="17">
        <f t="shared" ref="D238:O238" si="49">SUBTOTAL(1,D234:D237)</f>
        <v>1.4896045856900093</v>
      </c>
      <c r="E238" s="17">
        <f t="shared" si="49"/>
        <v>2.9625000000000004</v>
      </c>
      <c r="F238" s="17">
        <f t="shared" si="49"/>
        <v>3.0250000000000004</v>
      </c>
      <c r="G238" s="17" t="e">
        <f t="shared" si="49"/>
        <v>#DIV/0!</v>
      </c>
      <c r="H238" s="17" t="e">
        <f t="shared" si="49"/>
        <v>#DIV/0!</v>
      </c>
      <c r="I238" s="17" t="e">
        <f t="shared" si="49"/>
        <v>#DIV/0!</v>
      </c>
      <c r="J238" s="17" t="e">
        <f t="shared" si="49"/>
        <v>#DIV/0!</v>
      </c>
      <c r="K238" s="23">
        <f t="shared" si="49"/>
        <v>4445</v>
      </c>
      <c r="L238" s="20">
        <f t="shared" si="49"/>
        <v>6621.5</v>
      </c>
      <c r="M238" s="20">
        <f t="shared" si="49"/>
        <v>13168.375</v>
      </c>
      <c r="N238" s="26">
        <f t="shared" si="49"/>
        <v>13446.25</v>
      </c>
      <c r="O238" s="26" t="e">
        <f t="shared" si="49"/>
        <v>#DIV/0!</v>
      </c>
    </row>
    <row r="239" spans="2:15" hidden="1" outlineLevel="2" x14ac:dyDescent="0.25">
      <c r="B239" s="3">
        <v>41518</v>
      </c>
      <c r="C239" s="15">
        <v>41521</v>
      </c>
      <c r="D239" s="17">
        <f t="shared" si="39"/>
        <v>1.5756152125279641</v>
      </c>
      <c r="E239" s="17">
        <v>3</v>
      </c>
      <c r="F239" s="17">
        <v>3.07</v>
      </c>
      <c r="G239" s="17"/>
      <c r="H239" s="17"/>
      <c r="I239" s="17"/>
      <c r="J239" s="17"/>
      <c r="K239" s="23">
        <v>4470</v>
      </c>
      <c r="L239" s="20">
        <v>7043</v>
      </c>
      <c r="M239" s="20">
        <f>E239*K239</f>
        <v>13410</v>
      </c>
      <c r="N239" s="26">
        <f t="shared" si="42"/>
        <v>13722.9</v>
      </c>
      <c r="O239" s="26"/>
    </row>
    <row r="240" spans="2:15" hidden="1" outlineLevel="2" x14ac:dyDescent="0.25">
      <c r="B240" s="3">
        <v>41518</v>
      </c>
      <c r="C240" s="15">
        <v>41528</v>
      </c>
      <c r="D240" s="17">
        <f t="shared" si="39"/>
        <v>1.647427293064877</v>
      </c>
      <c r="E240" s="17">
        <v>3.02</v>
      </c>
      <c r="F240" s="17">
        <v>3.1</v>
      </c>
      <c r="G240" s="17"/>
      <c r="H240" s="17"/>
      <c r="I240" s="17"/>
      <c r="J240" s="17"/>
      <c r="K240" s="23">
        <v>4470</v>
      </c>
      <c r="L240" s="20">
        <v>7364</v>
      </c>
      <c r="M240" s="20">
        <f>E240*K240</f>
        <v>13499.4</v>
      </c>
      <c r="N240" s="26">
        <f t="shared" si="42"/>
        <v>13857</v>
      </c>
      <c r="O240" s="26"/>
    </row>
    <row r="241" spans="2:15" hidden="1" outlineLevel="2" x14ac:dyDescent="0.25">
      <c r="B241" s="3">
        <v>41518</v>
      </c>
      <c r="C241" s="15">
        <v>41535</v>
      </c>
      <c r="D241" s="17">
        <f t="shared" si="39"/>
        <v>1.5835955056179776</v>
      </c>
      <c r="E241" s="17">
        <v>3.05</v>
      </c>
      <c r="F241" s="17">
        <v>3.1</v>
      </c>
      <c r="G241" s="17"/>
      <c r="H241" s="17"/>
      <c r="I241" s="17"/>
      <c r="J241" s="17"/>
      <c r="K241" s="23">
        <v>4450</v>
      </c>
      <c r="L241" s="20">
        <v>7047</v>
      </c>
      <c r="M241" s="20">
        <f>E241*K241</f>
        <v>13572.5</v>
      </c>
      <c r="N241" s="26">
        <f t="shared" si="42"/>
        <v>13795</v>
      </c>
      <c r="O241" s="26"/>
    </row>
    <row r="242" spans="2:15" hidden="1" outlineLevel="2" x14ac:dyDescent="0.25">
      <c r="B242" s="3">
        <v>41518</v>
      </c>
      <c r="C242" s="15">
        <v>41542</v>
      </c>
      <c r="D242" s="17">
        <f t="shared" si="39"/>
        <v>1.5447191011235955</v>
      </c>
      <c r="E242" s="17">
        <v>3.1</v>
      </c>
      <c r="F242" s="17">
        <v>3.15</v>
      </c>
      <c r="G242" s="17"/>
      <c r="H242" s="17"/>
      <c r="I242" s="17"/>
      <c r="J242" s="17"/>
      <c r="K242" s="23">
        <v>4450</v>
      </c>
      <c r="L242" s="20">
        <v>6874</v>
      </c>
      <c r="M242" s="20">
        <f>E242*K242</f>
        <v>13795</v>
      </c>
      <c r="N242" s="26">
        <f t="shared" si="42"/>
        <v>14017.5</v>
      </c>
      <c r="O242" s="26"/>
    </row>
    <row r="243" spans="2:15" s="13" customFormat="1" outlineLevel="1" collapsed="1" x14ac:dyDescent="0.25">
      <c r="B243" s="5" t="s">
        <v>74</v>
      </c>
      <c r="C243" s="15"/>
      <c r="D243" s="17">
        <f t="shared" ref="D243:O243" si="50">SUBTOTAL(1,D239:D242)</f>
        <v>1.5878392780836035</v>
      </c>
      <c r="E243" s="17">
        <f t="shared" si="50"/>
        <v>3.0425</v>
      </c>
      <c r="F243" s="17">
        <f t="shared" si="50"/>
        <v>3.105</v>
      </c>
      <c r="G243" s="17" t="e">
        <f t="shared" si="50"/>
        <v>#DIV/0!</v>
      </c>
      <c r="H243" s="17" t="e">
        <f t="shared" si="50"/>
        <v>#DIV/0!</v>
      </c>
      <c r="I243" s="17" t="e">
        <f t="shared" si="50"/>
        <v>#DIV/0!</v>
      </c>
      <c r="J243" s="17" t="e">
        <f t="shared" si="50"/>
        <v>#DIV/0!</v>
      </c>
      <c r="K243" s="23">
        <f t="shared" si="50"/>
        <v>4460</v>
      </c>
      <c r="L243" s="20">
        <f t="shared" si="50"/>
        <v>7082</v>
      </c>
      <c r="M243" s="20">
        <f t="shared" si="50"/>
        <v>13569.225</v>
      </c>
      <c r="N243" s="26">
        <f t="shared" si="50"/>
        <v>13848.1</v>
      </c>
      <c r="O243" s="26" t="e">
        <f t="shared" si="50"/>
        <v>#DIV/0!</v>
      </c>
    </row>
    <row r="244" spans="2:15" hidden="1" outlineLevel="2" x14ac:dyDescent="0.25">
      <c r="B244" s="3">
        <v>41548</v>
      </c>
      <c r="C244" s="15">
        <v>41549</v>
      </c>
      <c r="D244" s="17">
        <f t="shared" si="39"/>
        <v>1.634304932735426</v>
      </c>
      <c r="E244" s="17">
        <v>3.15</v>
      </c>
      <c r="F244" s="17">
        <v>3.25</v>
      </c>
      <c r="G244" s="17"/>
      <c r="H244" s="17"/>
      <c r="I244" s="17"/>
      <c r="J244" s="17"/>
      <c r="K244" s="23">
        <v>4460</v>
      </c>
      <c r="L244" s="20">
        <v>7289</v>
      </c>
      <c r="M244" s="20">
        <f>E244*K244</f>
        <v>14049</v>
      </c>
      <c r="N244" s="26">
        <f t="shared" si="42"/>
        <v>14495</v>
      </c>
      <c r="O244" s="26"/>
    </row>
    <row r="245" spans="2:15" hidden="1" outlineLevel="2" x14ac:dyDescent="0.25">
      <c r="B245" s="3">
        <v>41548</v>
      </c>
      <c r="C245" s="15">
        <v>41556</v>
      </c>
      <c r="D245" s="17">
        <f t="shared" si="39"/>
        <v>1.732286995515695</v>
      </c>
      <c r="E245" s="17">
        <v>3.2</v>
      </c>
      <c r="F245" s="17">
        <v>3.25</v>
      </c>
      <c r="G245" s="17"/>
      <c r="H245" s="17"/>
      <c r="I245" s="17"/>
      <c r="J245" s="17"/>
      <c r="K245" s="23">
        <v>4460</v>
      </c>
      <c r="L245" s="20">
        <v>7726</v>
      </c>
      <c r="M245" s="20">
        <f>E245*K245</f>
        <v>14272</v>
      </c>
      <c r="N245" s="26">
        <f t="shared" si="42"/>
        <v>14495</v>
      </c>
      <c r="O245" s="26"/>
    </row>
    <row r="246" spans="2:15" hidden="1" outlineLevel="2" x14ac:dyDescent="0.25">
      <c r="B246" s="3">
        <v>41548</v>
      </c>
      <c r="C246" s="15">
        <v>41563</v>
      </c>
      <c r="D246" s="17">
        <f t="shared" si="39"/>
        <v>1.6385650224215247</v>
      </c>
      <c r="E246" s="17">
        <v>3.25</v>
      </c>
      <c r="F246" s="17">
        <v>3.35</v>
      </c>
      <c r="G246" s="17"/>
      <c r="H246" s="17"/>
      <c r="I246" s="17"/>
      <c r="J246" s="17"/>
      <c r="K246" s="23">
        <v>4460</v>
      </c>
      <c r="L246" s="20">
        <v>7308</v>
      </c>
      <c r="M246" s="20">
        <f>E246*K246</f>
        <v>14495</v>
      </c>
      <c r="N246" s="26">
        <f t="shared" si="42"/>
        <v>14941</v>
      </c>
      <c r="O246" s="26"/>
    </row>
    <row r="247" spans="2:15" hidden="1" outlineLevel="2" x14ac:dyDescent="0.25">
      <c r="B247" s="3">
        <v>41548</v>
      </c>
      <c r="C247" s="15">
        <v>41570</v>
      </c>
      <c r="D247" s="17">
        <f t="shared" si="39"/>
        <v>1.7006726457399104</v>
      </c>
      <c r="E247" s="17">
        <v>3.4</v>
      </c>
      <c r="F247" s="17">
        <v>3.4</v>
      </c>
      <c r="G247" s="17"/>
      <c r="H247" s="17"/>
      <c r="I247" s="17"/>
      <c r="J247" s="17"/>
      <c r="K247" s="23">
        <v>4460</v>
      </c>
      <c r="L247" s="20">
        <v>7585</v>
      </c>
      <c r="M247" s="20">
        <f>E247*K247</f>
        <v>15164</v>
      </c>
      <c r="N247" s="26">
        <f t="shared" si="42"/>
        <v>15164</v>
      </c>
      <c r="O247" s="26"/>
    </row>
    <row r="248" spans="2:15" hidden="1" outlineLevel="2" x14ac:dyDescent="0.25">
      <c r="B248" s="3">
        <v>41548</v>
      </c>
      <c r="C248" t="s">
        <v>28</v>
      </c>
      <c r="D248" s="17">
        <f t="shared" si="39"/>
        <v>1.74</v>
      </c>
      <c r="E248" s="17">
        <v>3.45</v>
      </c>
      <c r="F248" s="17">
        <v>3.45</v>
      </c>
      <c r="G248" s="17"/>
      <c r="H248" s="17"/>
      <c r="I248" s="17"/>
      <c r="J248" s="17"/>
      <c r="K248" s="23">
        <v>4450</v>
      </c>
      <c r="L248" s="20">
        <v>7743</v>
      </c>
      <c r="M248" s="20">
        <f>E248*K248</f>
        <v>15352.5</v>
      </c>
      <c r="N248" s="26">
        <f t="shared" si="42"/>
        <v>15352.5</v>
      </c>
      <c r="O248" s="26"/>
    </row>
    <row r="249" spans="2:15" s="13" customFormat="1" outlineLevel="1" collapsed="1" x14ac:dyDescent="0.25">
      <c r="B249" s="5" t="s">
        <v>75</v>
      </c>
      <c r="D249" s="17">
        <f t="shared" ref="D249:O249" si="51">SUBTOTAL(1,D244:D248)</f>
        <v>1.6891659192825113</v>
      </c>
      <c r="E249" s="17">
        <f t="shared" si="51"/>
        <v>3.29</v>
      </c>
      <c r="F249" s="17">
        <f t="shared" si="51"/>
        <v>3.34</v>
      </c>
      <c r="G249" s="17" t="e">
        <f t="shared" si="51"/>
        <v>#DIV/0!</v>
      </c>
      <c r="H249" s="17" t="e">
        <f t="shared" si="51"/>
        <v>#DIV/0!</v>
      </c>
      <c r="I249" s="17" t="e">
        <f t="shared" si="51"/>
        <v>#DIV/0!</v>
      </c>
      <c r="J249" s="17" t="e">
        <f t="shared" si="51"/>
        <v>#DIV/0!</v>
      </c>
      <c r="K249" s="23">
        <f t="shared" si="51"/>
        <v>4458</v>
      </c>
      <c r="L249" s="20">
        <f t="shared" si="51"/>
        <v>7530.2</v>
      </c>
      <c r="M249" s="20">
        <f t="shared" si="51"/>
        <v>14666.5</v>
      </c>
      <c r="N249" s="26">
        <f t="shared" si="51"/>
        <v>14889.5</v>
      </c>
      <c r="O249" s="26" t="e">
        <f t="shared" si="51"/>
        <v>#DIV/0!</v>
      </c>
    </row>
    <row r="250" spans="2:15" hidden="1" outlineLevel="2" x14ac:dyDescent="0.25">
      <c r="B250" s="3">
        <v>41579</v>
      </c>
      <c r="C250" s="15">
        <v>41584</v>
      </c>
      <c r="D250" s="17">
        <f t="shared" si="39"/>
        <v>1.7548314606741573</v>
      </c>
      <c r="E250" s="17">
        <v>3.45</v>
      </c>
      <c r="F250" s="17">
        <v>3.45</v>
      </c>
      <c r="G250" s="17"/>
      <c r="H250" s="17"/>
      <c r="I250" s="17"/>
      <c r="J250" s="17"/>
      <c r="K250" s="23">
        <v>4450</v>
      </c>
      <c r="L250" s="20">
        <v>7809</v>
      </c>
      <c r="M250" s="20">
        <f>E250*K250</f>
        <v>15352.5</v>
      </c>
      <c r="N250" s="26">
        <f t="shared" si="42"/>
        <v>15352.5</v>
      </c>
      <c r="O250" s="26"/>
    </row>
    <row r="251" spans="2:15" hidden="1" outlineLevel="2" x14ac:dyDescent="0.25">
      <c r="B251" s="3">
        <v>41579</v>
      </c>
      <c r="C251" s="15">
        <v>41591</v>
      </c>
      <c r="D251" s="17">
        <f t="shared" si="39"/>
        <v>1.6869662921348314</v>
      </c>
      <c r="E251" s="17">
        <v>3.3</v>
      </c>
      <c r="F251" s="17">
        <v>3.35</v>
      </c>
      <c r="G251" s="17"/>
      <c r="H251" s="17"/>
      <c r="I251" s="17"/>
      <c r="J251" s="17"/>
      <c r="K251" s="23">
        <v>4450</v>
      </c>
      <c r="L251" s="20">
        <v>7507</v>
      </c>
      <c r="M251" s="20">
        <f>E251*K251</f>
        <v>14685</v>
      </c>
      <c r="N251" s="26">
        <f t="shared" si="42"/>
        <v>14907.5</v>
      </c>
      <c r="O251" s="26"/>
    </row>
    <row r="252" spans="2:15" hidden="1" outlineLevel="2" x14ac:dyDescent="0.25">
      <c r="B252" s="3">
        <v>41579</v>
      </c>
      <c r="C252" s="15">
        <v>41598</v>
      </c>
      <c r="D252" s="17">
        <f t="shared" si="39"/>
        <v>1.5898876404494382</v>
      </c>
      <c r="E252" s="17">
        <v>3.25</v>
      </c>
      <c r="F252" s="17">
        <v>3.3</v>
      </c>
      <c r="G252" s="17"/>
      <c r="H252" s="17"/>
      <c r="I252" s="17"/>
      <c r="J252" s="17"/>
      <c r="K252" s="23">
        <v>4450</v>
      </c>
      <c r="L252" s="20">
        <v>7075</v>
      </c>
      <c r="M252" s="20">
        <f>E252*K252</f>
        <v>14462.5</v>
      </c>
      <c r="N252" s="26">
        <f t="shared" si="42"/>
        <v>14685</v>
      </c>
      <c r="O252" s="26"/>
    </row>
    <row r="253" spans="2:15" hidden="1" outlineLevel="2" x14ac:dyDescent="0.25">
      <c r="B253" s="3">
        <v>41579</v>
      </c>
      <c r="C253" s="15">
        <v>41605</v>
      </c>
      <c r="D253" s="17">
        <f t="shared" si="39"/>
        <v>1.68710407239819</v>
      </c>
      <c r="E253" s="17">
        <v>3.15</v>
      </c>
      <c r="F253" s="17">
        <v>3.2</v>
      </c>
      <c r="G253" s="17"/>
      <c r="H253" s="17"/>
      <c r="I253" s="17"/>
      <c r="J253" s="17"/>
      <c r="K253" s="23">
        <v>4420</v>
      </c>
      <c r="L253" s="20">
        <v>7457</v>
      </c>
      <c r="M253" s="20">
        <f>E253*K253</f>
        <v>13923</v>
      </c>
      <c r="N253" s="26">
        <f t="shared" si="42"/>
        <v>14144</v>
      </c>
      <c r="O253" s="26"/>
    </row>
    <row r="254" spans="2:15" s="13" customFormat="1" outlineLevel="1" collapsed="1" x14ac:dyDescent="0.25">
      <c r="B254" s="5" t="s">
        <v>76</v>
      </c>
      <c r="C254" s="15"/>
      <c r="D254" s="17">
        <f t="shared" ref="D254:O254" si="52">SUBTOTAL(1,D250:D253)</f>
        <v>1.6796973664141543</v>
      </c>
      <c r="E254" s="17">
        <f t="shared" si="52"/>
        <v>3.2875000000000001</v>
      </c>
      <c r="F254" s="17">
        <f t="shared" si="52"/>
        <v>3.3250000000000002</v>
      </c>
      <c r="G254" s="17" t="e">
        <f t="shared" si="52"/>
        <v>#DIV/0!</v>
      </c>
      <c r="H254" s="17" t="e">
        <f t="shared" si="52"/>
        <v>#DIV/0!</v>
      </c>
      <c r="I254" s="17" t="e">
        <f t="shared" si="52"/>
        <v>#DIV/0!</v>
      </c>
      <c r="J254" s="17" t="e">
        <f t="shared" si="52"/>
        <v>#DIV/0!</v>
      </c>
      <c r="K254" s="23">
        <f t="shared" si="52"/>
        <v>4442.5</v>
      </c>
      <c r="L254" s="20">
        <f t="shared" si="52"/>
        <v>7462</v>
      </c>
      <c r="M254" s="20">
        <f t="shared" si="52"/>
        <v>14605.75</v>
      </c>
      <c r="N254" s="26">
        <f t="shared" si="52"/>
        <v>14772.25</v>
      </c>
      <c r="O254" s="26" t="e">
        <f t="shared" si="52"/>
        <v>#DIV/0!</v>
      </c>
    </row>
    <row r="255" spans="2:15" hidden="1" outlineLevel="2" x14ac:dyDescent="0.25">
      <c r="B255" s="3">
        <v>41609</v>
      </c>
      <c r="C255" s="15">
        <v>41612</v>
      </c>
      <c r="D255" s="17">
        <f t="shared" si="39"/>
        <v>1.8361581920903955</v>
      </c>
      <c r="E255" s="17">
        <v>3.2</v>
      </c>
      <c r="F255" s="17">
        <v>3.25</v>
      </c>
      <c r="G255" s="17"/>
      <c r="H255" s="17"/>
      <c r="I255" s="17"/>
      <c r="J255" s="17"/>
      <c r="K255" s="23">
        <v>4425</v>
      </c>
      <c r="L255" s="20">
        <v>8125</v>
      </c>
      <c r="M255" s="20">
        <f>E255*K255</f>
        <v>14160</v>
      </c>
      <c r="N255" s="26">
        <f t="shared" si="42"/>
        <v>14381.25</v>
      </c>
      <c r="O255" s="26"/>
    </row>
    <row r="256" spans="2:15" hidden="1" outlineLevel="2" x14ac:dyDescent="0.25">
      <c r="B256" s="3">
        <v>41609</v>
      </c>
      <c r="C256" s="15">
        <v>41619</v>
      </c>
      <c r="D256" s="17">
        <f t="shared" si="39"/>
        <v>1.6636871508379889</v>
      </c>
      <c r="E256" s="17">
        <v>3.15</v>
      </c>
      <c r="F256" s="17">
        <v>3.25</v>
      </c>
      <c r="G256" s="17"/>
      <c r="H256" s="17"/>
      <c r="I256" s="17"/>
      <c r="J256" s="17"/>
      <c r="K256" s="23">
        <v>4475</v>
      </c>
      <c r="L256" s="20">
        <v>7445</v>
      </c>
      <c r="M256" s="20">
        <f>E256*K256</f>
        <v>14096.25</v>
      </c>
      <c r="N256" s="26">
        <f t="shared" si="42"/>
        <v>14543.75</v>
      </c>
      <c r="O256" s="26"/>
    </row>
    <row r="257" spans="2:15" hidden="1" outlineLevel="2" x14ac:dyDescent="0.25">
      <c r="B257" s="3">
        <v>41609</v>
      </c>
      <c r="C257" s="15">
        <v>41626</v>
      </c>
      <c r="D257" s="17">
        <f t="shared" si="39"/>
        <v>1.4373333333333334</v>
      </c>
      <c r="E257" s="17">
        <v>3.15</v>
      </c>
      <c r="F257" s="17">
        <v>3.25</v>
      </c>
      <c r="G257" s="17"/>
      <c r="H257" s="17"/>
      <c r="I257" s="17"/>
      <c r="J257" s="17"/>
      <c r="K257" s="23">
        <v>4500</v>
      </c>
      <c r="L257" s="20">
        <v>6468</v>
      </c>
      <c r="M257" s="20">
        <f>E257*K257</f>
        <v>14175</v>
      </c>
      <c r="N257" s="26">
        <f t="shared" si="42"/>
        <v>14625</v>
      </c>
      <c r="O257" s="26"/>
    </row>
    <row r="258" spans="2:15" hidden="1" outlineLevel="2" x14ac:dyDescent="0.25">
      <c r="B258" s="3">
        <v>41609</v>
      </c>
      <c r="C258" s="15">
        <v>41632</v>
      </c>
      <c r="D258" s="17">
        <f t="shared" si="39"/>
        <v>1.4382417582417582</v>
      </c>
      <c r="E258" s="17">
        <v>3.2</v>
      </c>
      <c r="F258" s="17">
        <v>3.25</v>
      </c>
      <c r="G258" s="17"/>
      <c r="H258" s="17"/>
      <c r="I258" s="17"/>
      <c r="J258" s="17"/>
      <c r="K258" s="23">
        <v>4550</v>
      </c>
      <c r="L258" s="20">
        <v>6544</v>
      </c>
      <c r="M258" s="20">
        <f>E258*K258</f>
        <v>14560</v>
      </c>
      <c r="N258" s="26">
        <f t="shared" si="42"/>
        <v>14787.5</v>
      </c>
      <c r="O258" s="26"/>
    </row>
    <row r="259" spans="2:15" hidden="1" outlineLevel="2" x14ac:dyDescent="0.25">
      <c r="B259" s="3">
        <v>41609</v>
      </c>
      <c r="C259" s="15">
        <v>41639</v>
      </c>
      <c r="D259" s="17">
        <f t="shared" si="39"/>
        <v>1.5560439560439561</v>
      </c>
      <c r="E259" s="17">
        <v>3.25</v>
      </c>
      <c r="F259" s="17">
        <v>3.3</v>
      </c>
      <c r="G259" s="17"/>
      <c r="H259" s="17"/>
      <c r="I259" s="17"/>
      <c r="J259" s="17"/>
      <c r="K259" s="23">
        <v>4550</v>
      </c>
      <c r="L259" s="20">
        <v>7080</v>
      </c>
      <c r="M259" s="20">
        <f>E259*K259</f>
        <v>14787.5</v>
      </c>
      <c r="N259" s="26">
        <f t="shared" si="42"/>
        <v>15015</v>
      </c>
      <c r="O259" s="26"/>
    </row>
    <row r="260" spans="2:15" s="13" customFormat="1" outlineLevel="1" collapsed="1" x14ac:dyDescent="0.25">
      <c r="B260" s="5" t="s">
        <v>77</v>
      </c>
      <c r="C260" s="15"/>
      <c r="D260" s="17">
        <f t="shared" ref="D260:O260" si="53">SUBTOTAL(1,D255:D259)</f>
        <v>1.5862928781094863</v>
      </c>
      <c r="E260" s="17">
        <f t="shared" si="53"/>
        <v>3.19</v>
      </c>
      <c r="F260" s="17">
        <f t="shared" si="53"/>
        <v>3.2600000000000002</v>
      </c>
      <c r="G260" s="17" t="e">
        <f t="shared" si="53"/>
        <v>#DIV/0!</v>
      </c>
      <c r="H260" s="17" t="e">
        <f t="shared" si="53"/>
        <v>#DIV/0!</v>
      </c>
      <c r="I260" s="17" t="e">
        <f t="shared" si="53"/>
        <v>#DIV/0!</v>
      </c>
      <c r="J260" s="17" t="e">
        <f t="shared" si="53"/>
        <v>#DIV/0!</v>
      </c>
      <c r="K260" s="23">
        <f t="shared" si="53"/>
        <v>4500</v>
      </c>
      <c r="L260" s="20">
        <f t="shared" si="53"/>
        <v>7132.4</v>
      </c>
      <c r="M260" s="20">
        <f t="shared" si="53"/>
        <v>14355.75</v>
      </c>
      <c r="N260" s="26">
        <f t="shared" si="53"/>
        <v>14670.5</v>
      </c>
      <c r="O260" s="26" t="e">
        <f t="shared" si="53"/>
        <v>#DIV/0!</v>
      </c>
    </row>
    <row r="261" spans="2:15" hidden="1" outlineLevel="2" x14ac:dyDescent="0.25">
      <c r="B261" s="3">
        <v>41640</v>
      </c>
      <c r="C261" s="15">
        <v>41647</v>
      </c>
      <c r="D261" s="17">
        <f t="shared" ref="D261:D323" si="54">+L261/K261</f>
        <v>1.7861621621621622</v>
      </c>
      <c r="E261" s="17">
        <v>3.27</v>
      </c>
      <c r="F261" s="17">
        <v>3.3</v>
      </c>
      <c r="G261" s="17"/>
      <c r="H261" s="17">
        <v>3.48</v>
      </c>
      <c r="I261" s="17">
        <v>3.05</v>
      </c>
      <c r="J261" s="17">
        <v>3.2</v>
      </c>
      <c r="K261" s="23">
        <v>4625</v>
      </c>
      <c r="L261" s="20">
        <v>8261</v>
      </c>
      <c r="M261" s="20">
        <f>E261*K261</f>
        <v>15123.75</v>
      </c>
      <c r="N261" s="26">
        <f t="shared" si="42"/>
        <v>15262.5</v>
      </c>
      <c r="O261" s="26"/>
    </row>
    <row r="262" spans="2:15" hidden="1" outlineLevel="2" x14ac:dyDescent="0.25">
      <c r="B262" s="3">
        <v>41640</v>
      </c>
      <c r="C262" s="15">
        <v>41654</v>
      </c>
      <c r="D262" s="17">
        <f t="shared" si="54"/>
        <v>1.6313513513513513</v>
      </c>
      <c r="E262" s="17">
        <v>3.27</v>
      </c>
      <c r="F262" s="17">
        <v>3.3</v>
      </c>
      <c r="G262" s="17"/>
      <c r="H262" s="17">
        <v>3.43</v>
      </c>
      <c r="I262" s="17">
        <v>3.05</v>
      </c>
      <c r="J262" s="17">
        <v>3.25</v>
      </c>
      <c r="K262" s="23">
        <v>4625</v>
      </c>
      <c r="L262" s="20">
        <v>7545</v>
      </c>
      <c r="M262" s="20">
        <f>E262*K262</f>
        <v>15123.75</v>
      </c>
      <c r="N262" s="26">
        <f t="shared" si="42"/>
        <v>15262.5</v>
      </c>
      <c r="O262" s="26"/>
    </row>
    <row r="263" spans="2:15" hidden="1" outlineLevel="2" x14ac:dyDescent="0.25">
      <c r="B263" s="3">
        <v>41640</v>
      </c>
      <c r="C263" s="15">
        <v>41661</v>
      </c>
      <c r="D263" s="17">
        <f t="shared" si="54"/>
        <v>1.7780645161290323</v>
      </c>
      <c r="E263" s="17">
        <v>3.3</v>
      </c>
      <c r="F263" s="17">
        <v>3.35</v>
      </c>
      <c r="G263" s="17"/>
      <c r="H263" s="17">
        <v>3.44</v>
      </c>
      <c r="I263" s="17">
        <v>3.05</v>
      </c>
      <c r="J263" s="17">
        <v>3.3</v>
      </c>
      <c r="K263" s="23">
        <v>4650</v>
      </c>
      <c r="L263" s="20">
        <v>8268</v>
      </c>
      <c r="M263" s="20">
        <f>E263*K263</f>
        <v>15345</v>
      </c>
      <c r="N263" s="26">
        <f t="shared" si="42"/>
        <v>15577.5</v>
      </c>
      <c r="O263" s="26"/>
    </row>
    <row r="264" spans="2:15" hidden="1" outlineLevel="2" x14ac:dyDescent="0.25">
      <c r="B264" s="3">
        <v>41640</v>
      </c>
      <c r="C264" s="15">
        <v>41668</v>
      </c>
      <c r="D264" s="17">
        <f t="shared" si="54"/>
        <v>1.8265957446808512</v>
      </c>
      <c r="E264" s="17">
        <v>3.3</v>
      </c>
      <c r="F264" s="17">
        <v>3.35</v>
      </c>
      <c r="G264" s="17"/>
      <c r="H264" s="17">
        <v>3.05</v>
      </c>
      <c r="I264" s="17">
        <v>2.95</v>
      </c>
      <c r="J264" s="17">
        <v>3.33</v>
      </c>
      <c r="K264" s="23">
        <v>4700</v>
      </c>
      <c r="L264" s="20">
        <v>8585</v>
      </c>
      <c r="M264" s="20">
        <f>E264*K264</f>
        <v>15510</v>
      </c>
      <c r="N264" s="26">
        <f t="shared" si="42"/>
        <v>15745</v>
      </c>
      <c r="O264" s="26"/>
    </row>
    <row r="265" spans="2:15" s="13" customFormat="1" outlineLevel="1" collapsed="1" x14ac:dyDescent="0.25">
      <c r="B265" s="5" t="s">
        <v>78</v>
      </c>
      <c r="C265" s="15"/>
      <c r="D265" s="17">
        <f t="shared" ref="D265:O265" si="55">SUBTOTAL(1,D261:D264)</f>
        <v>1.7555434435808492</v>
      </c>
      <c r="E265" s="17">
        <f t="shared" si="55"/>
        <v>3.2850000000000001</v>
      </c>
      <c r="F265" s="17">
        <f t="shared" si="55"/>
        <v>3.3249999999999997</v>
      </c>
      <c r="G265" s="17" t="e">
        <f t="shared" si="55"/>
        <v>#DIV/0!</v>
      </c>
      <c r="H265" s="17">
        <f t="shared" si="55"/>
        <v>3.3499999999999996</v>
      </c>
      <c r="I265" s="17">
        <f t="shared" si="55"/>
        <v>3.0249999999999995</v>
      </c>
      <c r="J265" s="17">
        <f t="shared" si="55"/>
        <v>3.27</v>
      </c>
      <c r="K265" s="23">
        <f t="shared" si="55"/>
        <v>4650</v>
      </c>
      <c r="L265" s="20">
        <f t="shared" si="55"/>
        <v>8164.75</v>
      </c>
      <c r="M265" s="20">
        <f t="shared" si="55"/>
        <v>15275.625</v>
      </c>
      <c r="N265" s="26">
        <f t="shared" si="55"/>
        <v>15461.875</v>
      </c>
      <c r="O265" s="26" t="e">
        <f t="shared" si="55"/>
        <v>#DIV/0!</v>
      </c>
    </row>
    <row r="266" spans="2:15" hidden="1" outlineLevel="2" x14ac:dyDescent="0.25">
      <c r="B266" s="3">
        <v>41671</v>
      </c>
      <c r="C266" s="15">
        <v>41675</v>
      </c>
      <c r="D266" s="17">
        <f t="shared" si="54"/>
        <v>1.6389304812834224</v>
      </c>
      <c r="E266" s="17">
        <v>3.25</v>
      </c>
      <c r="F266" s="17">
        <v>3.35</v>
      </c>
      <c r="G266" s="17"/>
      <c r="H266" s="17">
        <v>3.49</v>
      </c>
      <c r="I266" s="17">
        <v>3.01</v>
      </c>
      <c r="J266" s="17">
        <v>3.32</v>
      </c>
      <c r="K266" s="23">
        <v>4675</v>
      </c>
      <c r="L266" s="20">
        <v>7662</v>
      </c>
      <c r="M266" s="20">
        <f>E266*K266</f>
        <v>15193.75</v>
      </c>
      <c r="N266" s="26">
        <f t="shared" si="42"/>
        <v>15661.25</v>
      </c>
      <c r="O266" s="26"/>
    </row>
    <row r="267" spans="2:15" hidden="1" outlineLevel="2" x14ac:dyDescent="0.25">
      <c r="B267" s="3">
        <v>41671</v>
      </c>
      <c r="C267" s="15">
        <v>41682</v>
      </c>
      <c r="D267" s="17">
        <f t="shared" si="54"/>
        <v>1.5922222222222222</v>
      </c>
      <c r="E267" s="17">
        <v>3.15</v>
      </c>
      <c r="F267" s="17">
        <v>3.2</v>
      </c>
      <c r="G267" s="17"/>
      <c r="H267" s="17">
        <v>3.58</v>
      </c>
      <c r="I267" s="17">
        <v>3.05</v>
      </c>
      <c r="J267" s="17">
        <v>3.34</v>
      </c>
      <c r="K267" s="23">
        <v>4500</v>
      </c>
      <c r="L267" s="20">
        <v>7165</v>
      </c>
      <c r="M267" s="20">
        <f>E267*K267</f>
        <v>14175</v>
      </c>
      <c r="N267" s="26">
        <f t="shared" si="42"/>
        <v>14400</v>
      </c>
      <c r="O267" s="26"/>
    </row>
    <row r="268" spans="2:15" hidden="1" outlineLevel="2" x14ac:dyDescent="0.25">
      <c r="B268" s="3">
        <v>41671</v>
      </c>
      <c r="C268" s="15">
        <v>41689</v>
      </c>
      <c r="D268" s="17">
        <f t="shared" si="54"/>
        <v>1.6331466965285555</v>
      </c>
      <c r="E268" s="17">
        <v>3.15</v>
      </c>
      <c r="F268" s="17">
        <v>3.2</v>
      </c>
      <c r="G268" s="17"/>
      <c r="H268" s="17">
        <v>3.6</v>
      </c>
      <c r="I268" s="17">
        <v>3.1</v>
      </c>
      <c r="J268" s="17">
        <v>3.35</v>
      </c>
      <c r="K268" s="23">
        <v>4465</v>
      </c>
      <c r="L268" s="20">
        <v>7292</v>
      </c>
      <c r="M268" s="20">
        <f>E268*K268</f>
        <v>14064.75</v>
      </c>
      <c r="N268" s="26">
        <f t="shared" si="42"/>
        <v>14288</v>
      </c>
      <c r="O268" s="26"/>
    </row>
    <row r="269" spans="2:15" hidden="1" outlineLevel="2" x14ac:dyDescent="0.25">
      <c r="B269" s="3">
        <v>41671</v>
      </c>
      <c r="C269" s="15">
        <v>41696</v>
      </c>
      <c r="D269" s="17">
        <f t="shared" si="54"/>
        <v>1.6049549549549549</v>
      </c>
      <c r="E269" s="17">
        <v>3.1</v>
      </c>
      <c r="F269" s="17">
        <v>3.15</v>
      </c>
      <c r="G269" s="17"/>
      <c r="H269" s="17">
        <v>3.62</v>
      </c>
      <c r="I269" s="17">
        <v>3.2</v>
      </c>
      <c r="J269" s="17">
        <v>3.32</v>
      </c>
      <c r="K269" s="23">
        <v>4440</v>
      </c>
      <c r="L269" s="20">
        <v>7126</v>
      </c>
      <c r="M269" s="20">
        <f>E269*K269</f>
        <v>13764</v>
      </c>
      <c r="N269" s="26">
        <f t="shared" si="42"/>
        <v>13986</v>
      </c>
      <c r="O269" s="26"/>
    </row>
    <row r="270" spans="2:15" s="13" customFormat="1" outlineLevel="1" collapsed="1" x14ac:dyDescent="0.25">
      <c r="B270" s="5" t="s">
        <v>79</v>
      </c>
      <c r="C270" s="15"/>
      <c r="D270" s="17">
        <f t="shared" ref="D270:O270" si="56">SUBTOTAL(1,D266:D269)</f>
        <v>1.6173135887472889</v>
      </c>
      <c r="E270" s="17">
        <f t="shared" si="56"/>
        <v>3.1625000000000001</v>
      </c>
      <c r="F270" s="17">
        <f t="shared" si="56"/>
        <v>3.2250000000000001</v>
      </c>
      <c r="G270" s="17" t="e">
        <f t="shared" si="56"/>
        <v>#DIV/0!</v>
      </c>
      <c r="H270" s="17">
        <f t="shared" si="56"/>
        <v>3.5724999999999998</v>
      </c>
      <c r="I270" s="17">
        <f t="shared" si="56"/>
        <v>3.09</v>
      </c>
      <c r="J270" s="17">
        <f t="shared" si="56"/>
        <v>3.3325</v>
      </c>
      <c r="K270" s="23">
        <f t="shared" si="56"/>
        <v>4520</v>
      </c>
      <c r="L270" s="20">
        <f t="shared" si="56"/>
        <v>7311.25</v>
      </c>
      <c r="M270" s="20">
        <f t="shared" si="56"/>
        <v>14299.375</v>
      </c>
      <c r="N270" s="26">
        <f t="shared" si="56"/>
        <v>14583.8125</v>
      </c>
      <c r="O270" s="26" t="e">
        <f t="shared" si="56"/>
        <v>#DIV/0!</v>
      </c>
    </row>
    <row r="271" spans="2:15" hidden="1" outlineLevel="2" x14ac:dyDescent="0.25">
      <c r="B271" s="3">
        <v>41699</v>
      </c>
      <c r="C271" s="15">
        <v>41703</v>
      </c>
      <c r="D271" s="17">
        <f t="shared" si="54"/>
        <v>1.5511261261261262</v>
      </c>
      <c r="E271" s="17">
        <v>3.05</v>
      </c>
      <c r="F271" s="17">
        <v>3.1</v>
      </c>
      <c r="G271" s="17"/>
      <c r="H271" s="17">
        <v>3.61</v>
      </c>
      <c r="I271" s="17">
        <v>3.23</v>
      </c>
      <c r="J271" s="17">
        <v>3.3</v>
      </c>
      <c r="K271" s="23">
        <v>4440</v>
      </c>
      <c r="L271" s="20">
        <v>6887</v>
      </c>
      <c r="M271" s="20">
        <f>E271*K271</f>
        <v>13542</v>
      </c>
      <c r="N271" s="26">
        <f t="shared" si="42"/>
        <v>13764</v>
      </c>
      <c r="O271" s="26"/>
    </row>
    <row r="272" spans="2:15" hidden="1" outlineLevel="2" x14ac:dyDescent="0.25">
      <c r="B272" s="3">
        <v>41699</v>
      </c>
      <c r="C272" s="15">
        <v>41710</v>
      </c>
      <c r="D272" s="17">
        <f t="shared" si="54"/>
        <v>1.517752808988764</v>
      </c>
      <c r="E272" s="17">
        <v>3.05</v>
      </c>
      <c r="F272" s="17">
        <v>3.1</v>
      </c>
      <c r="G272" s="17"/>
      <c r="H272" s="17">
        <v>3.68</v>
      </c>
      <c r="I272" s="17">
        <v>3.26</v>
      </c>
      <c r="J272" s="17">
        <v>3.3</v>
      </c>
      <c r="K272" s="23">
        <v>4450</v>
      </c>
      <c r="L272" s="20">
        <v>6754</v>
      </c>
      <c r="M272" s="20">
        <f>E272*K272</f>
        <v>13572.5</v>
      </c>
      <c r="N272" s="26">
        <f t="shared" si="42"/>
        <v>13795</v>
      </c>
      <c r="O272" s="26"/>
    </row>
    <row r="273" spans="2:15" hidden="1" outlineLevel="2" x14ac:dyDescent="0.25">
      <c r="B273" s="3">
        <v>41699</v>
      </c>
      <c r="C273" s="15">
        <v>41717</v>
      </c>
      <c r="D273" s="17">
        <f t="shared" si="54"/>
        <v>1.6150561797752809</v>
      </c>
      <c r="E273" s="17">
        <v>3.05</v>
      </c>
      <c r="F273" s="17">
        <v>3.1</v>
      </c>
      <c r="G273" s="17"/>
      <c r="H273" s="17">
        <v>3.59</v>
      </c>
      <c r="I273" s="17">
        <v>3.38</v>
      </c>
      <c r="J273" s="17">
        <v>3.25</v>
      </c>
      <c r="K273" s="23">
        <v>4450</v>
      </c>
      <c r="L273" s="20">
        <v>7187</v>
      </c>
      <c r="M273" s="20">
        <f>E273*K273</f>
        <v>13572.5</v>
      </c>
      <c r="N273" s="26">
        <f t="shared" si="42"/>
        <v>13795</v>
      </c>
      <c r="O273" s="26"/>
    </row>
    <row r="274" spans="2:15" hidden="1" outlineLevel="2" x14ac:dyDescent="0.25">
      <c r="B274" s="3">
        <v>41699</v>
      </c>
      <c r="C274" s="15">
        <v>41724</v>
      </c>
      <c r="D274" s="17">
        <f t="shared" si="54"/>
        <v>1.5871910112359551</v>
      </c>
      <c r="E274" s="17">
        <v>3.1</v>
      </c>
      <c r="F274" s="17">
        <v>3.15</v>
      </c>
      <c r="G274" s="17"/>
      <c r="H274" s="17">
        <v>3.55</v>
      </c>
      <c r="I274" s="17">
        <v>3.49</v>
      </c>
      <c r="J274" s="17">
        <v>3.22</v>
      </c>
      <c r="K274" s="23">
        <v>4450</v>
      </c>
      <c r="L274" s="20">
        <v>7063</v>
      </c>
      <c r="M274" s="20">
        <f>E274*K274</f>
        <v>13795</v>
      </c>
      <c r="N274" s="26">
        <f t="shared" si="42"/>
        <v>14017.5</v>
      </c>
      <c r="O274" s="26"/>
    </row>
    <row r="275" spans="2:15" s="13" customFormat="1" outlineLevel="1" collapsed="1" x14ac:dyDescent="0.25">
      <c r="B275" s="5" t="s">
        <v>80</v>
      </c>
      <c r="C275" s="15"/>
      <c r="D275" s="17">
        <f t="shared" ref="D275:O275" si="57">SUBTOTAL(1,D271:D274)</f>
        <v>1.5677815315315315</v>
      </c>
      <c r="E275" s="17">
        <f t="shared" si="57"/>
        <v>3.0624999999999996</v>
      </c>
      <c r="F275" s="17">
        <f t="shared" si="57"/>
        <v>3.1125000000000003</v>
      </c>
      <c r="G275" s="17" t="e">
        <f t="shared" si="57"/>
        <v>#DIV/0!</v>
      </c>
      <c r="H275" s="17">
        <f t="shared" si="57"/>
        <v>3.6074999999999999</v>
      </c>
      <c r="I275" s="17">
        <f t="shared" si="57"/>
        <v>3.3400000000000003</v>
      </c>
      <c r="J275" s="17">
        <f t="shared" si="57"/>
        <v>3.2675000000000001</v>
      </c>
      <c r="K275" s="23">
        <f t="shared" si="57"/>
        <v>4447.5</v>
      </c>
      <c r="L275" s="20">
        <f t="shared" si="57"/>
        <v>6972.75</v>
      </c>
      <c r="M275" s="20">
        <f t="shared" si="57"/>
        <v>13620.5</v>
      </c>
      <c r="N275" s="26">
        <f t="shared" si="57"/>
        <v>13842.875</v>
      </c>
      <c r="O275" s="26" t="e">
        <f t="shared" si="57"/>
        <v>#DIV/0!</v>
      </c>
    </row>
    <row r="276" spans="2:15" hidden="1" outlineLevel="2" x14ac:dyDescent="0.25">
      <c r="B276" s="3">
        <v>41730</v>
      </c>
      <c r="C276" s="15">
        <v>41731</v>
      </c>
      <c r="D276" s="17">
        <f t="shared" si="54"/>
        <v>1.6489385474860334</v>
      </c>
      <c r="E276" s="17">
        <v>3.1</v>
      </c>
      <c r="F276" s="17">
        <v>3.15</v>
      </c>
      <c r="G276" s="17"/>
      <c r="H276" s="17">
        <v>3.5</v>
      </c>
      <c r="I276" s="17">
        <v>3.54</v>
      </c>
      <c r="J276" s="17">
        <v>3.2</v>
      </c>
      <c r="K276" s="23">
        <v>4475</v>
      </c>
      <c r="L276" s="20">
        <v>7379</v>
      </c>
      <c r="M276" s="20">
        <f>E276*K276</f>
        <v>13872.5</v>
      </c>
      <c r="N276" s="26">
        <f t="shared" si="42"/>
        <v>14096.25</v>
      </c>
      <c r="O276" s="26"/>
    </row>
    <row r="277" spans="2:15" hidden="1" outlineLevel="2" x14ac:dyDescent="0.25">
      <c r="B277" s="3">
        <v>41730</v>
      </c>
      <c r="C277" s="15">
        <v>41738</v>
      </c>
      <c r="D277" s="17">
        <f t="shared" si="54"/>
        <v>1.6163128491620111</v>
      </c>
      <c r="E277" s="17">
        <v>3.2</v>
      </c>
      <c r="F277" s="17">
        <v>3.25</v>
      </c>
      <c r="G277" s="17"/>
      <c r="H277" s="17">
        <v>3.49</v>
      </c>
      <c r="I277" s="17">
        <v>3.63</v>
      </c>
      <c r="J277" s="17">
        <v>3.2</v>
      </c>
      <c r="K277" s="23">
        <v>4475</v>
      </c>
      <c r="L277" s="20">
        <v>7233</v>
      </c>
      <c r="M277" s="20">
        <f>E277*K277</f>
        <v>14320</v>
      </c>
      <c r="N277" s="26">
        <f t="shared" si="42"/>
        <v>14543.75</v>
      </c>
      <c r="O277" s="26"/>
    </row>
    <row r="278" spans="2:15" hidden="1" outlineLevel="2" x14ac:dyDescent="0.25">
      <c r="B278" s="3">
        <v>41730</v>
      </c>
      <c r="C278" s="15">
        <v>41745</v>
      </c>
      <c r="D278" s="17">
        <f t="shared" si="54"/>
        <v>1.6615730337078651</v>
      </c>
      <c r="E278" s="17">
        <v>3.2</v>
      </c>
      <c r="F278" s="17">
        <v>3.25</v>
      </c>
      <c r="G278" s="17"/>
      <c r="H278" s="17">
        <v>3.42</v>
      </c>
      <c r="I278" s="17">
        <v>3.56</v>
      </c>
      <c r="J278" s="17">
        <v>3.22</v>
      </c>
      <c r="K278" s="23">
        <v>4450</v>
      </c>
      <c r="L278" s="20">
        <v>7394</v>
      </c>
      <c r="M278" s="20">
        <f>E278*K278</f>
        <v>14240</v>
      </c>
      <c r="N278" s="26">
        <f t="shared" si="42"/>
        <v>14462.5</v>
      </c>
      <c r="O278" s="26"/>
    </row>
    <row r="279" spans="2:15" hidden="1" outlineLevel="2" x14ac:dyDescent="0.25">
      <c r="B279" s="3">
        <v>41730</v>
      </c>
      <c r="C279" s="15">
        <v>41752</v>
      </c>
      <c r="D279" s="17">
        <f t="shared" si="54"/>
        <v>1.6730337078651685</v>
      </c>
      <c r="E279" s="17">
        <v>3.15</v>
      </c>
      <c r="F279" s="17">
        <v>3.2</v>
      </c>
      <c r="G279" s="17"/>
      <c r="H279" s="17">
        <v>3.43</v>
      </c>
      <c r="I279" s="17">
        <v>3.56</v>
      </c>
      <c r="J279" s="17">
        <v>3.23</v>
      </c>
      <c r="K279" s="23">
        <v>4450</v>
      </c>
      <c r="L279" s="20">
        <v>7445</v>
      </c>
      <c r="M279" s="20">
        <f>E279*K279</f>
        <v>14017.5</v>
      </c>
      <c r="N279" s="26">
        <f t="shared" si="42"/>
        <v>14240</v>
      </c>
      <c r="O279" s="26"/>
    </row>
    <row r="280" spans="2:15" hidden="1" outlineLevel="2" x14ac:dyDescent="0.25">
      <c r="B280" s="3">
        <v>41730</v>
      </c>
      <c r="C280" s="15">
        <v>41759</v>
      </c>
      <c r="D280" s="17">
        <f t="shared" si="54"/>
        <v>1.5304932735426009</v>
      </c>
      <c r="E280" s="17">
        <v>3.15</v>
      </c>
      <c r="F280" s="17">
        <v>3.2</v>
      </c>
      <c r="G280" s="17"/>
      <c r="H280" s="17">
        <v>3.43</v>
      </c>
      <c r="I280" s="17">
        <v>3.57</v>
      </c>
      <c r="J280" s="17">
        <v>3.25</v>
      </c>
      <c r="K280" s="23">
        <v>4460</v>
      </c>
      <c r="L280" s="20">
        <v>6826</v>
      </c>
      <c r="M280" s="20">
        <f>E280*K280</f>
        <v>14049</v>
      </c>
      <c r="N280" s="26">
        <f t="shared" si="42"/>
        <v>14272</v>
      </c>
      <c r="O280" s="26"/>
    </row>
    <row r="281" spans="2:15" s="13" customFormat="1" outlineLevel="1" collapsed="1" x14ac:dyDescent="0.25">
      <c r="B281" s="5" t="s">
        <v>81</v>
      </c>
      <c r="C281" s="15"/>
      <c r="D281" s="17">
        <f t="shared" ref="D281:O281" si="58">SUBTOTAL(1,D276:D280)</f>
        <v>1.6260702823527358</v>
      </c>
      <c r="E281" s="17">
        <f t="shared" si="58"/>
        <v>3.16</v>
      </c>
      <c r="F281" s="17">
        <f t="shared" si="58"/>
        <v>3.21</v>
      </c>
      <c r="G281" s="17" t="e">
        <f t="shared" si="58"/>
        <v>#DIV/0!</v>
      </c>
      <c r="H281" s="17">
        <f t="shared" si="58"/>
        <v>3.4539999999999997</v>
      </c>
      <c r="I281" s="17">
        <f t="shared" si="58"/>
        <v>3.5720000000000001</v>
      </c>
      <c r="J281" s="17">
        <f t="shared" si="58"/>
        <v>3.22</v>
      </c>
      <c r="K281" s="23">
        <f t="shared" si="58"/>
        <v>4462</v>
      </c>
      <c r="L281" s="20">
        <f t="shared" si="58"/>
        <v>7255.4</v>
      </c>
      <c r="M281" s="20">
        <f t="shared" si="58"/>
        <v>14099.8</v>
      </c>
      <c r="N281" s="26">
        <f t="shared" si="58"/>
        <v>14322.9</v>
      </c>
      <c r="O281" s="26" t="e">
        <f t="shared" si="58"/>
        <v>#DIV/0!</v>
      </c>
    </row>
    <row r="282" spans="2:15" hidden="1" outlineLevel="2" x14ac:dyDescent="0.25">
      <c r="B282" s="3">
        <v>41760</v>
      </c>
      <c r="C282" s="15">
        <v>41766</v>
      </c>
      <c r="D282" s="17">
        <f t="shared" si="54"/>
        <v>1.5309417040358744</v>
      </c>
      <c r="E282" s="17">
        <v>3.15</v>
      </c>
      <c r="F282" s="17">
        <v>3.2</v>
      </c>
      <c r="G282" s="17"/>
      <c r="H282" s="17">
        <v>3.43</v>
      </c>
      <c r="I282" s="17">
        <v>3.57</v>
      </c>
      <c r="J282" s="17">
        <v>3.25</v>
      </c>
      <c r="K282" s="23">
        <v>4460</v>
      </c>
      <c r="L282" s="20">
        <v>6828</v>
      </c>
      <c r="M282" s="20">
        <f>E282*K282</f>
        <v>14049</v>
      </c>
      <c r="N282" s="26">
        <f t="shared" si="42"/>
        <v>14272</v>
      </c>
      <c r="O282" s="26"/>
    </row>
    <row r="283" spans="2:15" hidden="1" outlineLevel="2" x14ac:dyDescent="0.25">
      <c r="B283" s="3">
        <v>41760</v>
      </c>
      <c r="C283" s="15">
        <v>41773</v>
      </c>
      <c r="D283" s="17">
        <f t="shared" si="54"/>
        <v>1.4591928251121076</v>
      </c>
      <c r="E283" s="17">
        <v>3.15</v>
      </c>
      <c r="F283" s="17">
        <v>3.2</v>
      </c>
      <c r="G283" s="17"/>
      <c r="H283" s="17">
        <v>3.42</v>
      </c>
      <c r="I283" s="17">
        <v>3.58</v>
      </c>
      <c r="J283" s="17">
        <v>3.25</v>
      </c>
      <c r="K283" s="23">
        <v>4460</v>
      </c>
      <c r="L283" s="20">
        <v>6508</v>
      </c>
      <c r="M283" s="20">
        <f>E283*K283</f>
        <v>14049</v>
      </c>
      <c r="N283" s="26">
        <f t="shared" si="42"/>
        <v>14272</v>
      </c>
      <c r="O283" s="26"/>
    </row>
    <row r="284" spans="2:15" hidden="1" outlineLevel="2" x14ac:dyDescent="0.25">
      <c r="B284" s="3">
        <v>41760</v>
      </c>
      <c r="C284" s="15">
        <v>41780</v>
      </c>
      <c r="D284" s="17">
        <f t="shared" si="54"/>
        <v>1.4997752808988765</v>
      </c>
      <c r="E284" s="17">
        <v>3.15</v>
      </c>
      <c r="F284" s="17">
        <v>3.2</v>
      </c>
      <c r="G284" s="17"/>
      <c r="H284" s="17">
        <v>3.46</v>
      </c>
      <c r="I284" s="17">
        <v>3.55</v>
      </c>
      <c r="J284" s="17">
        <v>3.25</v>
      </c>
      <c r="K284" s="23">
        <v>4450</v>
      </c>
      <c r="L284" s="20">
        <v>6674</v>
      </c>
      <c r="M284" s="20">
        <f>E284*K284</f>
        <v>14017.5</v>
      </c>
      <c r="N284" s="26">
        <f t="shared" ref="N284:N362" si="59">K284*F284</f>
        <v>14240</v>
      </c>
      <c r="O284" s="26"/>
    </row>
    <row r="285" spans="2:15" hidden="1" outlineLevel="2" x14ac:dyDescent="0.25">
      <c r="B285" s="3">
        <v>41760</v>
      </c>
      <c r="C285" s="15">
        <v>41787</v>
      </c>
      <c r="D285" s="17">
        <f t="shared" si="54"/>
        <v>1.5162946428571429</v>
      </c>
      <c r="E285" s="17">
        <v>3.15</v>
      </c>
      <c r="F285" s="17">
        <v>3.2</v>
      </c>
      <c r="G285" s="17"/>
      <c r="H285" s="17">
        <v>3.45</v>
      </c>
      <c r="I285" s="17">
        <v>3.48</v>
      </c>
      <c r="J285" s="17">
        <v>3.23</v>
      </c>
      <c r="K285" s="23">
        <v>4480</v>
      </c>
      <c r="L285" s="20">
        <v>6793</v>
      </c>
      <c r="M285" s="20">
        <f>E285*K285</f>
        <v>14112</v>
      </c>
      <c r="N285" s="26">
        <f t="shared" si="59"/>
        <v>14336</v>
      </c>
      <c r="O285" s="26"/>
    </row>
    <row r="286" spans="2:15" s="13" customFormat="1" outlineLevel="1" collapsed="1" x14ac:dyDescent="0.25">
      <c r="B286" s="5" t="s">
        <v>82</v>
      </c>
      <c r="C286" s="15"/>
      <c r="D286" s="17">
        <f t="shared" ref="D286:O286" si="60">SUBTOTAL(1,D282:D285)</f>
        <v>1.5015511132260002</v>
      </c>
      <c r="E286" s="17">
        <f t="shared" si="60"/>
        <v>3.15</v>
      </c>
      <c r="F286" s="17">
        <f t="shared" si="60"/>
        <v>3.2</v>
      </c>
      <c r="G286" s="17" t="e">
        <f t="shared" si="60"/>
        <v>#DIV/0!</v>
      </c>
      <c r="H286" s="17">
        <f t="shared" si="60"/>
        <v>3.4399999999999995</v>
      </c>
      <c r="I286" s="17">
        <f t="shared" si="60"/>
        <v>3.5449999999999999</v>
      </c>
      <c r="J286" s="17">
        <f t="shared" si="60"/>
        <v>3.2450000000000001</v>
      </c>
      <c r="K286" s="23">
        <f t="shared" si="60"/>
        <v>4462.5</v>
      </c>
      <c r="L286" s="20">
        <f t="shared" si="60"/>
        <v>6700.75</v>
      </c>
      <c r="M286" s="20">
        <f t="shared" si="60"/>
        <v>14056.875</v>
      </c>
      <c r="N286" s="26">
        <f t="shared" si="60"/>
        <v>14280</v>
      </c>
      <c r="O286" s="26" t="e">
        <f t="shared" si="60"/>
        <v>#DIV/0!</v>
      </c>
    </row>
    <row r="287" spans="2:15" hidden="1" outlineLevel="2" x14ac:dyDescent="0.25">
      <c r="B287" s="3">
        <v>41791</v>
      </c>
      <c r="C287" s="15">
        <v>41794</v>
      </c>
      <c r="D287" s="17">
        <f t="shared" si="54"/>
        <v>1.6359550561797753</v>
      </c>
      <c r="E287" s="17">
        <v>3.18</v>
      </c>
      <c r="F287" s="17">
        <v>3.23</v>
      </c>
      <c r="G287" s="17"/>
      <c r="H287" s="17">
        <v>3.46</v>
      </c>
      <c r="I287" s="17">
        <v>3.4</v>
      </c>
      <c r="J287" s="17">
        <v>3.23</v>
      </c>
      <c r="K287" s="23">
        <v>4450</v>
      </c>
      <c r="L287" s="20">
        <v>7280</v>
      </c>
      <c r="M287" s="20">
        <f>E287*K287</f>
        <v>14151</v>
      </c>
      <c r="N287" s="26">
        <f t="shared" si="59"/>
        <v>14373.5</v>
      </c>
      <c r="O287" s="26"/>
    </row>
    <row r="288" spans="2:15" hidden="1" outlineLevel="2" x14ac:dyDescent="0.25">
      <c r="B288" s="3">
        <v>41791</v>
      </c>
      <c r="C288" s="15">
        <v>41801</v>
      </c>
      <c r="D288" s="17">
        <f t="shared" si="54"/>
        <v>1.5692134831460673</v>
      </c>
      <c r="E288" s="17">
        <v>3.2</v>
      </c>
      <c r="F288" s="17">
        <v>3.25</v>
      </c>
      <c r="G288" s="17"/>
      <c r="H288" s="17">
        <v>3.44</v>
      </c>
      <c r="I288" s="17">
        <v>3.55</v>
      </c>
      <c r="J288" s="17">
        <v>3.23</v>
      </c>
      <c r="K288" s="23">
        <v>4450</v>
      </c>
      <c r="L288" s="20">
        <v>6983</v>
      </c>
      <c r="M288" s="20">
        <f>E288*K288</f>
        <v>14240</v>
      </c>
      <c r="N288" s="26">
        <f t="shared" si="59"/>
        <v>14462.5</v>
      </c>
      <c r="O288" s="26"/>
    </row>
    <row r="289" spans="2:15" hidden="1" outlineLevel="2" x14ac:dyDescent="0.25">
      <c r="B289" s="3">
        <v>41791</v>
      </c>
      <c r="C289" s="15">
        <v>41808</v>
      </c>
      <c r="D289" s="17">
        <f t="shared" si="54"/>
        <v>1.6467268623024831</v>
      </c>
      <c r="E289" s="17">
        <v>3.25</v>
      </c>
      <c r="F289" s="17">
        <v>3.3</v>
      </c>
      <c r="G289" s="17"/>
      <c r="H289" s="17">
        <v>3.44</v>
      </c>
      <c r="I289" s="17">
        <v>3.51</v>
      </c>
      <c r="J289" s="17">
        <v>3.25</v>
      </c>
      <c r="K289" s="23">
        <v>4430</v>
      </c>
      <c r="L289" s="20">
        <v>7295</v>
      </c>
      <c r="M289" s="20">
        <f>E289*K289</f>
        <v>14397.5</v>
      </c>
      <c r="N289" s="26">
        <f t="shared" si="59"/>
        <v>14619</v>
      </c>
      <c r="O289" s="26"/>
    </row>
    <row r="290" spans="2:15" hidden="1" outlineLevel="2" x14ac:dyDescent="0.25">
      <c r="B290" s="3">
        <v>41791</v>
      </c>
      <c r="C290" s="15">
        <v>41816</v>
      </c>
      <c r="D290" s="17">
        <f t="shared" si="54"/>
        <v>1.6146726862302483</v>
      </c>
      <c r="E290" s="17">
        <v>3.25</v>
      </c>
      <c r="F290" s="17">
        <v>3.3</v>
      </c>
      <c r="G290" s="17"/>
      <c r="H290" s="17">
        <v>3.44</v>
      </c>
      <c r="I290" s="17">
        <v>3.58</v>
      </c>
      <c r="J290" s="17">
        <v>3.3</v>
      </c>
      <c r="K290" s="23">
        <v>4430</v>
      </c>
      <c r="L290" s="20">
        <v>7153</v>
      </c>
      <c r="M290" s="20">
        <f>E290*K290</f>
        <v>14397.5</v>
      </c>
      <c r="N290" s="26">
        <f t="shared" si="59"/>
        <v>14619</v>
      </c>
      <c r="O290" s="26"/>
    </row>
    <row r="291" spans="2:15" s="13" customFormat="1" outlineLevel="1" collapsed="1" x14ac:dyDescent="0.25">
      <c r="B291" s="5" t="s">
        <v>83</v>
      </c>
      <c r="C291" s="15"/>
      <c r="D291" s="17">
        <f t="shared" ref="D291:O291" si="61">SUBTOTAL(1,D287:D290)</f>
        <v>1.6166420219646436</v>
      </c>
      <c r="E291" s="17">
        <f t="shared" si="61"/>
        <v>3.22</v>
      </c>
      <c r="F291" s="17">
        <f t="shared" si="61"/>
        <v>3.2700000000000005</v>
      </c>
      <c r="G291" s="17" t="e">
        <f t="shared" si="61"/>
        <v>#DIV/0!</v>
      </c>
      <c r="H291" s="17">
        <f t="shared" si="61"/>
        <v>3.4449999999999998</v>
      </c>
      <c r="I291" s="17">
        <f t="shared" si="61"/>
        <v>3.51</v>
      </c>
      <c r="J291" s="17">
        <f t="shared" si="61"/>
        <v>3.2525000000000004</v>
      </c>
      <c r="K291" s="23">
        <f t="shared" si="61"/>
        <v>4440</v>
      </c>
      <c r="L291" s="20">
        <f t="shared" si="61"/>
        <v>7177.75</v>
      </c>
      <c r="M291" s="20">
        <f t="shared" si="61"/>
        <v>14296.5</v>
      </c>
      <c r="N291" s="26">
        <f t="shared" si="61"/>
        <v>14518.5</v>
      </c>
      <c r="O291" s="26" t="e">
        <f t="shared" si="61"/>
        <v>#DIV/0!</v>
      </c>
    </row>
    <row r="292" spans="2:15" hidden="1" outlineLevel="2" x14ac:dyDescent="0.25">
      <c r="B292" s="3">
        <v>41821</v>
      </c>
      <c r="C292" s="15">
        <v>41822</v>
      </c>
      <c r="D292" s="17">
        <f t="shared" si="54"/>
        <v>1.8086560364464692</v>
      </c>
      <c r="E292" s="17">
        <v>3.3</v>
      </c>
      <c r="F292" s="17">
        <v>3.35</v>
      </c>
      <c r="G292" s="17"/>
      <c r="H292" s="17">
        <v>3.44</v>
      </c>
      <c r="I292" s="17">
        <v>3.56</v>
      </c>
      <c r="J292" s="17">
        <v>3.4</v>
      </c>
      <c r="K292" s="23">
        <v>4390</v>
      </c>
      <c r="L292" s="20">
        <v>7940</v>
      </c>
      <c r="M292" s="20">
        <f>E292*K292</f>
        <v>14487</v>
      </c>
      <c r="N292" s="26">
        <f t="shared" si="59"/>
        <v>14706.5</v>
      </c>
      <c r="O292" s="26"/>
    </row>
    <row r="293" spans="2:15" hidden="1" outlineLevel="2" x14ac:dyDescent="0.25">
      <c r="B293" s="3">
        <v>41821</v>
      </c>
      <c r="C293" s="15">
        <v>41829</v>
      </c>
      <c r="D293" s="17">
        <f t="shared" si="54"/>
        <v>1.6602803738317757</v>
      </c>
      <c r="E293" s="17">
        <v>3.35</v>
      </c>
      <c r="F293" s="17">
        <v>3.4</v>
      </c>
      <c r="G293" s="17"/>
      <c r="H293" s="17">
        <v>3.55</v>
      </c>
      <c r="I293" s="17">
        <v>3.56</v>
      </c>
      <c r="J293" s="17">
        <v>3.47</v>
      </c>
      <c r="K293" s="23">
        <v>4280</v>
      </c>
      <c r="L293" s="20">
        <v>7106</v>
      </c>
      <c r="M293" s="20">
        <f>E293*K293</f>
        <v>14338</v>
      </c>
      <c r="N293" s="26">
        <f t="shared" si="59"/>
        <v>14552</v>
      </c>
      <c r="O293" s="26"/>
    </row>
    <row r="294" spans="2:15" hidden="1" outlineLevel="2" x14ac:dyDescent="0.25">
      <c r="B294" s="3">
        <v>41821</v>
      </c>
      <c r="C294" s="15">
        <v>41836</v>
      </c>
      <c r="D294" s="17">
        <f t="shared" si="54"/>
        <v>1.8402380952380952</v>
      </c>
      <c r="E294" s="17">
        <v>3.4</v>
      </c>
      <c r="F294" s="17">
        <v>3.45</v>
      </c>
      <c r="G294" s="17"/>
      <c r="H294" s="17">
        <v>3.55</v>
      </c>
      <c r="I294" s="17">
        <v>3.54</v>
      </c>
      <c r="J294" s="17">
        <v>3.55</v>
      </c>
      <c r="K294" s="23">
        <v>4200</v>
      </c>
      <c r="L294" s="20">
        <v>7729</v>
      </c>
      <c r="M294" s="20">
        <f>E294*K294</f>
        <v>14280</v>
      </c>
      <c r="N294" s="26">
        <f t="shared" si="59"/>
        <v>14490</v>
      </c>
      <c r="O294" s="26"/>
    </row>
    <row r="295" spans="2:15" hidden="1" outlineLevel="2" x14ac:dyDescent="0.25">
      <c r="B295" s="3">
        <v>41821</v>
      </c>
      <c r="C295" s="15">
        <v>41843</v>
      </c>
      <c r="D295" s="17">
        <f t="shared" si="54"/>
        <v>1.7113163972286374</v>
      </c>
      <c r="E295" s="17">
        <v>3.45</v>
      </c>
      <c r="F295" s="17">
        <v>3.5</v>
      </c>
      <c r="G295" s="17"/>
      <c r="H295" s="17">
        <v>3.57</v>
      </c>
      <c r="I295" s="17">
        <v>3.55</v>
      </c>
      <c r="J295" s="17">
        <v>3.55</v>
      </c>
      <c r="K295" s="23">
        <v>4330</v>
      </c>
      <c r="L295" s="20">
        <v>7410</v>
      </c>
      <c r="M295" s="20">
        <f>E295*K295</f>
        <v>14938.5</v>
      </c>
      <c r="N295" s="26">
        <f t="shared" si="59"/>
        <v>15155</v>
      </c>
      <c r="O295" s="26"/>
    </row>
    <row r="296" spans="2:15" hidden="1" outlineLevel="2" x14ac:dyDescent="0.25">
      <c r="B296" s="3">
        <v>41821</v>
      </c>
      <c r="C296" s="15">
        <v>41850</v>
      </c>
      <c r="D296" s="17">
        <f t="shared" si="54"/>
        <v>1.6342528735632185</v>
      </c>
      <c r="E296" s="17">
        <v>3.45</v>
      </c>
      <c r="F296" s="17">
        <v>3.5</v>
      </c>
      <c r="G296" s="17"/>
      <c r="H296" s="17">
        <v>3.66</v>
      </c>
      <c r="I296" s="17">
        <v>3.49</v>
      </c>
      <c r="J296" s="17">
        <v>3.56</v>
      </c>
      <c r="K296" s="23">
        <v>4350</v>
      </c>
      <c r="L296" s="20">
        <v>7109</v>
      </c>
      <c r="M296" s="20">
        <f>E296*K296</f>
        <v>15007.5</v>
      </c>
      <c r="N296" s="26">
        <f t="shared" si="59"/>
        <v>15225</v>
      </c>
      <c r="O296" s="26"/>
    </row>
    <row r="297" spans="2:15" s="13" customFormat="1" outlineLevel="1" collapsed="1" x14ac:dyDescent="0.25">
      <c r="B297" s="5" t="s">
        <v>84</v>
      </c>
      <c r="C297" s="15"/>
      <c r="D297" s="17">
        <f t="shared" ref="D297:O297" si="62">SUBTOTAL(1,D292:D296)</f>
        <v>1.7309487552616392</v>
      </c>
      <c r="E297" s="17">
        <f t="shared" si="62"/>
        <v>3.3899999999999997</v>
      </c>
      <c r="F297" s="17">
        <f t="shared" si="62"/>
        <v>3.44</v>
      </c>
      <c r="G297" s="17" t="e">
        <f t="shared" si="62"/>
        <v>#DIV/0!</v>
      </c>
      <c r="H297" s="17">
        <f t="shared" si="62"/>
        <v>3.5539999999999998</v>
      </c>
      <c r="I297" s="17">
        <f t="shared" si="62"/>
        <v>3.5400000000000005</v>
      </c>
      <c r="J297" s="17">
        <f t="shared" si="62"/>
        <v>3.5059999999999993</v>
      </c>
      <c r="K297" s="23">
        <f t="shared" si="62"/>
        <v>4310</v>
      </c>
      <c r="L297" s="20">
        <f t="shared" si="62"/>
        <v>7458.8</v>
      </c>
      <c r="M297" s="20">
        <f t="shared" si="62"/>
        <v>14610.2</v>
      </c>
      <c r="N297" s="26">
        <f t="shared" si="62"/>
        <v>14825.7</v>
      </c>
      <c r="O297" s="26" t="e">
        <f t="shared" si="62"/>
        <v>#DIV/0!</v>
      </c>
    </row>
    <row r="298" spans="2:15" hidden="1" outlineLevel="2" x14ac:dyDescent="0.25">
      <c r="B298" s="3">
        <v>41852</v>
      </c>
      <c r="C298" s="15">
        <v>41857</v>
      </c>
      <c r="D298" s="17">
        <f t="shared" si="54"/>
        <v>1.7552204176334107</v>
      </c>
      <c r="E298" s="17">
        <v>3.5</v>
      </c>
      <c r="F298" s="17">
        <v>3.55</v>
      </c>
      <c r="G298" s="17"/>
      <c r="H298" s="17">
        <v>3.74</v>
      </c>
      <c r="I298" s="17">
        <v>3.4</v>
      </c>
      <c r="J298" s="17">
        <v>3.56</v>
      </c>
      <c r="K298" s="23">
        <v>4310</v>
      </c>
      <c r="L298" s="20">
        <v>7565</v>
      </c>
      <c r="M298" s="20">
        <f>E298*K298</f>
        <v>15085</v>
      </c>
      <c r="N298" s="26">
        <f t="shared" si="59"/>
        <v>15300.5</v>
      </c>
      <c r="O298" s="26"/>
    </row>
    <row r="299" spans="2:15" hidden="1" outlineLevel="2" x14ac:dyDescent="0.25">
      <c r="B299" s="3">
        <v>41852</v>
      </c>
      <c r="C299" s="15">
        <v>41864</v>
      </c>
      <c r="D299" s="17">
        <f t="shared" si="54"/>
        <v>1.685614849187935</v>
      </c>
      <c r="E299" s="17">
        <v>3.5</v>
      </c>
      <c r="F299" s="17">
        <v>3.55</v>
      </c>
      <c r="G299" s="17"/>
      <c r="H299" s="17">
        <v>3.86</v>
      </c>
      <c r="I299" s="17">
        <v>3.45</v>
      </c>
      <c r="J299" s="17">
        <v>3.57</v>
      </c>
      <c r="K299" s="23">
        <v>4310</v>
      </c>
      <c r="L299" s="20">
        <v>7265</v>
      </c>
      <c r="M299" s="20">
        <f>E299*K299</f>
        <v>15085</v>
      </c>
      <c r="N299" s="26">
        <f t="shared" si="59"/>
        <v>15300.5</v>
      </c>
      <c r="O299" s="26"/>
    </row>
    <row r="300" spans="2:15" hidden="1" outlineLevel="2" x14ac:dyDescent="0.25">
      <c r="B300" s="3">
        <v>41852</v>
      </c>
      <c r="C300" s="15">
        <v>41871</v>
      </c>
      <c r="D300" s="17">
        <f t="shared" si="54"/>
        <v>1.7983758700696055</v>
      </c>
      <c r="E300" s="17">
        <v>3.5</v>
      </c>
      <c r="F300" s="17">
        <v>3.55</v>
      </c>
      <c r="G300" s="17"/>
      <c r="H300" s="17">
        <v>3.92</v>
      </c>
      <c r="I300" s="17">
        <v>3.55</v>
      </c>
      <c r="J300" s="17">
        <v>3.6</v>
      </c>
      <c r="K300" s="23">
        <v>4310</v>
      </c>
      <c r="L300" s="20">
        <v>7751</v>
      </c>
      <c r="M300" s="20">
        <f>E300*K300</f>
        <v>15085</v>
      </c>
      <c r="N300" s="26">
        <f t="shared" si="59"/>
        <v>15300.5</v>
      </c>
      <c r="O300" s="26"/>
    </row>
    <row r="301" spans="2:15" hidden="1" outlineLevel="2" x14ac:dyDescent="0.25">
      <c r="B301" s="3">
        <v>41852</v>
      </c>
      <c r="C301" s="15">
        <v>41878</v>
      </c>
      <c r="D301" s="17">
        <f t="shared" si="54"/>
        <v>1.7214368482039397</v>
      </c>
      <c r="E301" s="17">
        <v>3.5</v>
      </c>
      <c r="F301" s="17">
        <v>3.55</v>
      </c>
      <c r="G301" s="17"/>
      <c r="H301" s="17">
        <v>3.8</v>
      </c>
      <c r="I301" s="17">
        <v>3.58</v>
      </c>
      <c r="J301" s="17">
        <v>3.6</v>
      </c>
      <c r="K301" s="23">
        <v>4315</v>
      </c>
      <c r="L301" s="20">
        <v>7428</v>
      </c>
      <c r="M301" s="20">
        <f>E301*K301</f>
        <v>15102.5</v>
      </c>
      <c r="N301" s="26">
        <f t="shared" si="59"/>
        <v>15318.25</v>
      </c>
      <c r="O301" s="26"/>
    </row>
    <row r="302" spans="2:15" s="13" customFormat="1" outlineLevel="1" collapsed="1" x14ac:dyDescent="0.25">
      <c r="B302" s="5" t="s">
        <v>85</v>
      </c>
      <c r="C302" s="15"/>
      <c r="D302" s="17">
        <f t="shared" ref="D302:O302" si="63">SUBTOTAL(1,D298:D301)</f>
        <v>1.7401619962737227</v>
      </c>
      <c r="E302" s="17">
        <f t="shared" si="63"/>
        <v>3.5</v>
      </c>
      <c r="F302" s="17">
        <f t="shared" si="63"/>
        <v>3.55</v>
      </c>
      <c r="G302" s="17" t="e">
        <f t="shared" si="63"/>
        <v>#DIV/0!</v>
      </c>
      <c r="H302" s="17">
        <f t="shared" si="63"/>
        <v>3.83</v>
      </c>
      <c r="I302" s="17">
        <f t="shared" si="63"/>
        <v>3.4949999999999997</v>
      </c>
      <c r="J302" s="17">
        <f t="shared" si="63"/>
        <v>3.5825</v>
      </c>
      <c r="K302" s="23">
        <f t="shared" si="63"/>
        <v>4311.25</v>
      </c>
      <c r="L302" s="20">
        <f t="shared" si="63"/>
        <v>7502.25</v>
      </c>
      <c r="M302" s="20">
        <f t="shared" si="63"/>
        <v>15089.375</v>
      </c>
      <c r="N302" s="26">
        <f t="shared" si="63"/>
        <v>15304.9375</v>
      </c>
      <c r="O302" s="26" t="e">
        <f t="shared" si="63"/>
        <v>#DIV/0!</v>
      </c>
    </row>
    <row r="303" spans="2:15" hidden="1" outlineLevel="2" x14ac:dyDescent="0.25">
      <c r="B303" s="3">
        <v>41883</v>
      </c>
      <c r="C303" s="15">
        <v>41885</v>
      </c>
      <c r="D303" s="17">
        <f t="shared" si="54"/>
        <v>1.7150462962962962</v>
      </c>
      <c r="E303" s="17">
        <v>3.5</v>
      </c>
      <c r="F303" s="17">
        <v>3.55</v>
      </c>
      <c r="G303" s="17"/>
      <c r="H303" s="17">
        <v>3.86</v>
      </c>
      <c r="I303" s="17">
        <v>3.64</v>
      </c>
      <c r="J303" s="17">
        <v>3.6</v>
      </c>
      <c r="K303" s="23">
        <v>4320</v>
      </c>
      <c r="L303" s="20">
        <v>7409</v>
      </c>
      <c r="M303" s="20">
        <f>E303*K303</f>
        <v>15120</v>
      </c>
      <c r="N303" s="26">
        <f t="shared" si="59"/>
        <v>15336</v>
      </c>
      <c r="O303" s="26"/>
    </row>
    <row r="304" spans="2:15" hidden="1" outlineLevel="2" x14ac:dyDescent="0.25">
      <c r="B304" s="3">
        <v>41883</v>
      </c>
      <c r="C304" s="15">
        <v>41892</v>
      </c>
      <c r="D304" s="17">
        <f t="shared" si="54"/>
        <v>1.6605080831408776</v>
      </c>
      <c r="E304" s="17">
        <v>3.55</v>
      </c>
      <c r="F304" s="17">
        <v>3.55</v>
      </c>
      <c r="G304" s="17"/>
      <c r="H304" s="17">
        <v>3.75</v>
      </c>
      <c r="I304" s="17">
        <v>3.62</v>
      </c>
      <c r="J304" s="17">
        <v>3.63</v>
      </c>
      <c r="K304" s="23">
        <v>4330</v>
      </c>
      <c r="L304" s="20">
        <v>7190</v>
      </c>
      <c r="M304" s="20">
        <f>E304*K304</f>
        <v>15371.5</v>
      </c>
      <c r="N304" s="26">
        <f t="shared" si="59"/>
        <v>15371.5</v>
      </c>
      <c r="O304" s="26"/>
    </row>
    <row r="305" spans="2:15" hidden="1" outlineLevel="2" x14ac:dyDescent="0.25">
      <c r="B305" s="3">
        <v>41883</v>
      </c>
      <c r="C305" s="15">
        <v>41899</v>
      </c>
      <c r="D305" s="17">
        <f t="shared" si="54"/>
        <v>1.7143187066974597</v>
      </c>
      <c r="E305" s="17">
        <v>3.6</v>
      </c>
      <c r="F305" s="17">
        <v>3.65</v>
      </c>
      <c r="G305" s="17"/>
      <c r="H305" s="17">
        <v>3.88</v>
      </c>
      <c r="I305" s="17">
        <v>3.56</v>
      </c>
      <c r="J305" s="17">
        <v>3.65</v>
      </c>
      <c r="K305" s="23">
        <v>4330</v>
      </c>
      <c r="L305" s="20">
        <v>7423</v>
      </c>
      <c r="M305" s="20">
        <f>E305*K305</f>
        <v>15588</v>
      </c>
      <c r="N305" s="26">
        <f t="shared" si="59"/>
        <v>15804.5</v>
      </c>
      <c r="O305" s="26"/>
    </row>
    <row r="306" spans="2:15" hidden="1" outlineLevel="2" x14ac:dyDescent="0.25">
      <c r="B306" s="3">
        <v>41883</v>
      </c>
      <c r="C306" s="15">
        <v>41906</v>
      </c>
      <c r="D306" s="17">
        <f t="shared" si="54"/>
        <v>1.5728888888888888</v>
      </c>
      <c r="E306" s="17">
        <v>3.65</v>
      </c>
      <c r="F306" s="17">
        <v>3.65</v>
      </c>
      <c r="G306" s="17"/>
      <c r="H306" s="17">
        <v>3.88</v>
      </c>
      <c r="I306" s="17">
        <v>3.45</v>
      </c>
      <c r="J306" s="17">
        <v>3.65</v>
      </c>
      <c r="K306" s="23">
        <v>4500</v>
      </c>
      <c r="L306" s="20">
        <v>7078</v>
      </c>
      <c r="M306" s="20">
        <f>E306*K306</f>
        <v>16425</v>
      </c>
      <c r="N306" s="26">
        <f t="shared" si="59"/>
        <v>16425</v>
      </c>
      <c r="O306" s="26"/>
    </row>
    <row r="307" spans="2:15" s="13" customFormat="1" outlineLevel="1" collapsed="1" x14ac:dyDescent="0.25">
      <c r="B307" s="5" t="s">
        <v>86</v>
      </c>
      <c r="C307" s="15"/>
      <c r="D307" s="17">
        <f t="shared" ref="D307:O307" si="64">SUBTOTAL(1,D303:D306)</f>
        <v>1.6656904937558805</v>
      </c>
      <c r="E307" s="17">
        <f t="shared" si="64"/>
        <v>3.5750000000000002</v>
      </c>
      <c r="F307" s="17">
        <f t="shared" si="64"/>
        <v>3.6</v>
      </c>
      <c r="G307" s="17" t="e">
        <f t="shared" si="64"/>
        <v>#DIV/0!</v>
      </c>
      <c r="H307" s="17">
        <f t="shared" si="64"/>
        <v>3.8424999999999994</v>
      </c>
      <c r="I307" s="17">
        <f t="shared" si="64"/>
        <v>3.5674999999999999</v>
      </c>
      <c r="J307" s="17">
        <f t="shared" si="64"/>
        <v>3.6325000000000003</v>
      </c>
      <c r="K307" s="23">
        <f t="shared" si="64"/>
        <v>4370</v>
      </c>
      <c r="L307" s="20">
        <f t="shared" si="64"/>
        <v>7275</v>
      </c>
      <c r="M307" s="20">
        <f t="shared" si="64"/>
        <v>15626.125</v>
      </c>
      <c r="N307" s="26">
        <f t="shared" si="64"/>
        <v>15734.25</v>
      </c>
      <c r="O307" s="26" t="e">
        <f t="shared" si="64"/>
        <v>#DIV/0!</v>
      </c>
    </row>
    <row r="308" spans="2:15" hidden="1" outlineLevel="2" x14ac:dyDescent="0.25">
      <c r="B308" s="3">
        <v>41913</v>
      </c>
      <c r="C308" s="15">
        <v>41913</v>
      </c>
      <c r="D308" s="17">
        <f t="shared" si="54"/>
        <v>1.58</v>
      </c>
      <c r="E308" s="17">
        <v>3.6</v>
      </c>
      <c r="F308" s="17">
        <v>3.65</v>
      </c>
      <c r="G308" s="17"/>
      <c r="H308" s="17">
        <v>3.83</v>
      </c>
      <c r="I308" s="17">
        <v>3.41</v>
      </c>
      <c r="J308" s="17">
        <v>3.65</v>
      </c>
      <c r="K308" s="23">
        <v>4550</v>
      </c>
      <c r="L308" s="20">
        <v>7189</v>
      </c>
      <c r="M308" s="20">
        <f>E308*K308</f>
        <v>16380</v>
      </c>
      <c r="N308" s="26">
        <f t="shared" si="59"/>
        <v>16607.5</v>
      </c>
      <c r="O308" s="26"/>
    </row>
    <row r="309" spans="2:15" hidden="1" outlineLevel="2" x14ac:dyDescent="0.25">
      <c r="B309" s="3">
        <v>41913</v>
      </c>
      <c r="C309" s="15">
        <v>41921</v>
      </c>
      <c r="D309" s="17">
        <f t="shared" si="54"/>
        <v>1.8194260485651215</v>
      </c>
      <c r="E309" s="17">
        <v>3.55</v>
      </c>
      <c r="F309" s="17">
        <v>3.6</v>
      </c>
      <c r="G309" s="17"/>
      <c r="H309" s="17">
        <v>3.72</v>
      </c>
      <c r="I309" s="17">
        <v>3.48</v>
      </c>
      <c r="J309" s="17">
        <v>3.62</v>
      </c>
      <c r="K309" s="23">
        <v>4530</v>
      </c>
      <c r="L309" s="20">
        <v>8242</v>
      </c>
      <c r="M309" s="20">
        <f>E309*K309</f>
        <v>16081.5</v>
      </c>
      <c r="N309" s="26">
        <f t="shared" si="59"/>
        <v>16308</v>
      </c>
      <c r="O309" s="26"/>
    </row>
    <row r="310" spans="2:15" hidden="1" outlineLevel="2" x14ac:dyDescent="0.25">
      <c r="B310" s="3">
        <v>41913</v>
      </c>
      <c r="C310" s="15">
        <v>41927</v>
      </c>
      <c r="D310" s="17">
        <f t="shared" si="54"/>
        <v>1.7007717750826903</v>
      </c>
      <c r="E310" s="17">
        <v>3.5</v>
      </c>
      <c r="F310" s="17">
        <v>3.55</v>
      </c>
      <c r="G310" s="17"/>
      <c r="H310" s="17">
        <v>3.72</v>
      </c>
      <c r="I310" s="17">
        <v>3.53</v>
      </c>
      <c r="J310" s="17">
        <v>3.57</v>
      </c>
      <c r="K310" s="23">
        <v>4535</v>
      </c>
      <c r="L310" s="20">
        <v>7713</v>
      </c>
      <c r="M310" s="20">
        <f>E310*K310</f>
        <v>15872.5</v>
      </c>
      <c r="N310" s="26">
        <f t="shared" si="59"/>
        <v>16099.25</v>
      </c>
      <c r="O310" s="26"/>
    </row>
    <row r="311" spans="2:15" hidden="1" outlineLevel="2" x14ac:dyDescent="0.25">
      <c r="B311" s="3">
        <v>41913</v>
      </c>
      <c r="C311" s="15">
        <v>41934</v>
      </c>
      <c r="D311" s="17">
        <f t="shared" si="54"/>
        <v>1.6509719222462202</v>
      </c>
      <c r="E311" s="17">
        <v>3.35</v>
      </c>
      <c r="F311" s="17">
        <v>3.4</v>
      </c>
      <c r="G311" s="17"/>
      <c r="H311" s="17">
        <v>3.62</v>
      </c>
      <c r="I311" s="17">
        <v>3.47</v>
      </c>
      <c r="J311" s="17">
        <v>3.52</v>
      </c>
      <c r="K311" s="23">
        <v>4630</v>
      </c>
      <c r="L311" s="20">
        <v>7644</v>
      </c>
      <c r="M311" s="20">
        <f>E311*K311</f>
        <v>15510.5</v>
      </c>
      <c r="N311" s="26">
        <f t="shared" si="59"/>
        <v>15742</v>
      </c>
      <c r="O311" s="26"/>
    </row>
    <row r="312" spans="2:15" hidden="1" outlineLevel="2" x14ac:dyDescent="0.25">
      <c r="B312" s="3">
        <v>41913</v>
      </c>
      <c r="C312" s="15">
        <v>41941</v>
      </c>
      <c r="D312" s="17">
        <f t="shared" si="54"/>
        <v>1.5935135135135134</v>
      </c>
      <c r="E312" s="17">
        <v>3.35</v>
      </c>
      <c r="F312" s="17">
        <v>3.4</v>
      </c>
      <c r="G312" s="17"/>
      <c r="H312" s="17">
        <v>3.71</v>
      </c>
      <c r="I312" s="17">
        <v>3.53</v>
      </c>
      <c r="J312" s="17">
        <v>3.5</v>
      </c>
      <c r="K312" s="23">
        <v>4625</v>
      </c>
      <c r="L312" s="20">
        <v>7370</v>
      </c>
      <c r="M312" s="20">
        <f>E312*K312</f>
        <v>15493.75</v>
      </c>
      <c r="N312" s="26">
        <f t="shared" si="59"/>
        <v>15725</v>
      </c>
      <c r="O312" s="26"/>
    </row>
    <row r="313" spans="2:15" s="13" customFormat="1" outlineLevel="1" collapsed="1" x14ac:dyDescent="0.25">
      <c r="B313" s="5" t="s">
        <v>87</v>
      </c>
      <c r="C313" s="15"/>
      <c r="D313" s="17">
        <f t="shared" ref="D313:O313" si="65">SUBTOTAL(1,D308:D312)</f>
        <v>1.6689366518815092</v>
      </c>
      <c r="E313" s="17">
        <f t="shared" si="65"/>
        <v>3.47</v>
      </c>
      <c r="F313" s="17">
        <f t="shared" si="65"/>
        <v>3.5200000000000005</v>
      </c>
      <c r="G313" s="17" t="e">
        <f t="shared" si="65"/>
        <v>#DIV/0!</v>
      </c>
      <c r="H313" s="17">
        <f t="shared" si="65"/>
        <v>3.72</v>
      </c>
      <c r="I313" s="17">
        <f t="shared" si="65"/>
        <v>3.4840000000000004</v>
      </c>
      <c r="J313" s="17">
        <f t="shared" si="65"/>
        <v>3.5720000000000001</v>
      </c>
      <c r="K313" s="23">
        <f t="shared" si="65"/>
        <v>4574</v>
      </c>
      <c r="L313" s="20">
        <f t="shared" si="65"/>
        <v>7631.6</v>
      </c>
      <c r="M313" s="20">
        <f t="shared" si="65"/>
        <v>15867.65</v>
      </c>
      <c r="N313" s="26">
        <f t="shared" si="65"/>
        <v>16096.35</v>
      </c>
      <c r="O313" s="26" t="e">
        <f t="shared" si="65"/>
        <v>#DIV/0!</v>
      </c>
    </row>
    <row r="314" spans="2:15" hidden="1" outlineLevel="2" x14ac:dyDescent="0.25">
      <c r="B314" s="3">
        <v>41944</v>
      </c>
      <c r="C314" s="15">
        <v>41948</v>
      </c>
      <c r="D314" s="17">
        <f t="shared" si="54"/>
        <v>1.6764069264069263</v>
      </c>
      <c r="E314" s="17">
        <v>3.35</v>
      </c>
      <c r="F314" s="17">
        <v>3.4</v>
      </c>
      <c r="G314" s="17"/>
      <c r="H314" s="17">
        <v>3.7</v>
      </c>
      <c r="I314" s="17">
        <v>3.52</v>
      </c>
      <c r="J314" s="17">
        <v>3.5</v>
      </c>
      <c r="K314" s="23">
        <v>4620</v>
      </c>
      <c r="L314" s="20">
        <v>7745</v>
      </c>
      <c r="M314" s="20">
        <f>E314*K314</f>
        <v>15477</v>
      </c>
      <c r="N314" s="26">
        <f t="shared" si="59"/>
        <v>15708</v>
      </c>
      <c r="O314" s="26"/>
    </row>
    <row r="315" spans="2:15" hidden="1" outlineLevel="2" x14ac:dyDescent="0.25">
      <c r="B315" s="3">
        <v>41944</v>
      </c>
      <c r="C315" s="15">
        <v>41955</v>
      </c>
      <c r="D315" s="17">
        <f t="shared" si="54"/>
        <v>1.7665948275862069</v>
      </c>
      <c r="E315" s="17">
        <v>3.4</v>
      </c>
      <c r="F315" s="17">
        <v>3.45</v>
      </c>
      <c r="G315" s="17"/>
      <c r="H315" s="17">
        <v>3.7</v>
      </c>
      <c r="I315" s="17">
        <v>3.56</v>
      </c>
      <c r="J315" s="17">
        <v>3.5</v>
      </c>
      <c r="K315" s="23">
        <v>4640</v>
      </c>
      <c r="L315" s="20">
        <v>8197</v>
      </c>
      <c r="M315" s="20">
        <f>E315*K315</f>
        <v>15776</v>
      </c>
      <c r="N315" s="26">
        <f t="shared" si="59"/>
        <v>16008</v>
      </c>
      <c r="O315" s="26"/>
    </row>
    <row r="316" spans="2:15" hidden="1" outlineLevel="2" x14ac:dyDescent="0.25">
      <c r="B316" s="3">
        <v>41944</v>
      </c>
      <c r="C316" s="15">
        <v>41962</v>
      </c>
      <c r="D316" s="17">
        <f t="shared" si="54"/>
        <v>1.6813304721030042</v>
      </c>
      <c r="E316" s="17">
        <v>3.4</v>
      </c>
      <c r="F316" s="17">
        <v>3.45</v>
      </c>
      <c r="G316" s="17"/>
      <c r="H316" s="17">
        <v>3.7</v>
      </c>
      <c r="I316" s="17">
        <v>3.56</v>
      </c>
      <c r="J316" s="17">
        <v>3.5</v>
      </c>
      <c r="K316" s="23">
        <v>4660</v>
      </c>
      <c r="L316" s="20">
        <v>7835</v>
      </c>
      <c r="M316" s="20">
        <f>E316*K316</f>
        <v>15844</v>
      </c>
      <c r="N316" s="26">
        <f t="shared" si="59"/>
        <v>16077</v>
      </c>
      <c r="O316" s="26"/>
    </row>
    <row r="317" spans="2:15" hidden="1" outlineLevel="2" x14ac:dyDescent="0.25">
      <c r="B317" s="3">
        <v>41944</v>
      </c>
      <c r="C317" s="15">
        <v>41969</v>
      </c>
      <c r="D317" s="17">
        <f t="shared" si="54"/>
        <v>1.6580299785867239</v>
      </c>
      <c r="E317" s="17">
        <v>3.45</v>
      </c>
      <c r="F317" s="17">
        <v>3.5</v>
      </c>
      <c r="G317" s="17"/>
      <c r="H317" s="17">
        <v>3.69</v>
      </c>
      <c r="I317" s="17">
        <v>3.64</v>
      </c>
      <c r="J317" s="17">
        <v>3.52</v>
      </c>
      <c r="K317" s="23">
        <v>4670</v>
      </c>
      <c r="L317" s="20">
        <v>7743</v>
      </c>
      <c r="M317" s="20">
        <f>E317*K317</f>
        <v>16111.5</v>
      </c>
      <c r="N317" s="26">
        <f t="shared" si="59"/>
        <v>16345</v>
      </c>
      <c r="O317" s="26"/>
    </row>
    <row r="318" spans="2:15" s="13" customFormat="1" outlineLevel="1" collapsed="1" x14ac:dyDescent="0.25">
      <c r="B318" s="5" t="s">
        <v>88</v>
      </c>
      <c r="C318" s="15"/>
      <c r="D318" s="17">
        <f t="shared" ref="D318:O318" si="66">SUBTOTAL(1,D314:D317)</f>
        <v>1.6955905511707154</v>
      </c>
      <c r="E318" s="17">
        <f t="shared" si="66"/>
        <v>3.4000000000000004</v>
      </c>
      <c r="F318" s="17">
        <f t="shared" si="66"/>
        <v>3.45</v>
      </c>
      <c r="G318" s="17" t="e">
        <f t="shared" si="66"/>
        <v>#DIV/0!</v>
      </c>
      <c r="H318" s="17">
        <f t="shared" si="66"/>
        <v>3.6975000000000002</v>
      </c>
      <c r="I318" s="17">
        <f t="shared" si="66"/>
        <v>3.5700000000000003</v>
      </c>
      <c r="J318" s="17">
        <f t="shared" si="66"/>
        <v>3.5049999999999999</v>
      </c>
      <c r="K318" s="23">
        <f t="shared" si="66"/>
        <v>4647.5</v>
      </c>
      <c r="L318" s="20">
        <f t="shared" si="66"/>
        <v>7880</v>
      </c>
      <c r="M318" s="20">
        <f t="shared" si="66"/>
        <v>15802.125</v>
      </c>
      <c r="N318" s="26">
        <f t="shared" si="66"/>
        <v>16034.5</v>
      </c>
      <c r="O318" s="26" t="e">
        <f t="shared" si="66"/>
        <v>#DIV/0!</v>
      </c>
    </row>
    <row r="319" spans="2:15" hidden="1" outlineLevel="2" x14ac:dyDescent="0.25">
      <c r="B319" s="3">
        <v>41974</v>
      </c>
      <c r="C319" s="15">
        <v>41976</v>
      </c>
      <c r="D319" s="17">
        <f t="shared" si="54"/>
        <v>1.6758547008547009</v>
      </c>
      <c r="E319" s="17">
        <v>3.5</v>
      </c>
      <c r="F319" s="17">
        <v>3.55</v>
      </c>
      <c r="G319" s="17"/>
      <c r="H319" s="17">
        <v>3.63</v>
      </c>
      <c r="I319" s="17">
        <v>3.6</v>
      </c>
      <c r="J319" s="17">
        <v>3.51</v>
      </c>
      <c r="K319" s="23">
        <v>4680</v>
      </c>
      <c r="L319" s="20">
        <v>7843</v>
      </c>
      <c r="M319" s="20">
        <f>E319*K319</f>
        <v>16380</v>
      </c>
      <c r="N319" s="26">
        <f t="shared" si="59"/>
        <v>16614</v>
      </c>
      <c r="O319" s="26"/>
    </row>
    <row r="320" spans="2:15" hidden="1" outlineLevel="2" x14ac:dyDescent="0.25">
      <c r="B320" s="3">
        <v>41974</v>
      </c>
      <c r="C320" s="15">
        <v>41982</v>
      </c>
      <c r="D320" s="17">
        <f t="shared" si="54"/>
        <v>1.6584582441113491</v>
      </c>
      <c r="E320" s="17">
        <v>3.5</v>
      </c>
      <c r="F320" s="17">
        <v>3.6</v>
      </c>
      <c r="G320" s="17"/>
      <c r="H320" s="17">
        <v>3.62</v>
      </c>
      <c r="I320" s="17">
        <v>3.56</v>
      </c>
      <c r="J320" s="17">
        <v>3.56</v>
      </c>
      <c r="K320" s="23">
        <v>4670</v>
      </c>
      <c r="L320" s="20">
        <v>7745</v>
      </c>
      <c r="M320" s="20">
        <f>E320*K320</f>
        <v>16345</v>
      </c>
      <c r="N320" s="26">
        <f t="shared" si="59"/>
        <v>16812</v>
      </c>
      <c r="O320" s="26"/>
    </row>
    <row r="321" spans="2:15" hidden="1" outlineLevel="2" x14ac:dyDescent="0.25">
      <c r="B321" s="3">
        <v>41974</v>
      </c>
      <c r="C321" s="15">
        <v>41990</v>
      </c>
      <c r="D321" s="17">
        <f t="shared" si="54"/>
        <v>1.655032119914347</v>
      </c>
      <c r="E321" s="17">
        <v>3.3</v>
      </c>
      <c r="F321" s="17">
        <v>3.35</v>
      </c>
      <c r="G321" s="17"/>
      <c r="H321" s="17">
        <v>3.55</v>
      </c>
      <c r="I321" s="17">
        <v>3.37</v>
      </c>
      <c r="J321" s="17">
        <v>3.45</v>
      </c>
      <c r="K321" s="23">
        <v>4670</v>
      </c>
      <c r="L321" s="20">
        <v>7729</v>
      </c>
      <c r="M321" s="20">
        <f>E321*K321</f>
        <v>15411</v>
      </c>
      <c r="N321" s="26">
        <f t="shared" si="59"/>
        <v>15644.5</v>
      </c>
      <c r="O321" s="26"/>
    </row>
    <row r="322" spans="2:15" hidden="1" outlineLevel="2" x14ac:dyDescent="0.25">
      <c r="B322" s="3">
        <v>41974</v>
      </c>
      <c r="C322" s="15">
        <v>41997</v>
      </c>
      <c r="D322" s="17">
        <f t="shared" si="54"/>
        <v>1.6655913978494623</v>
      </c>
      <c r="E322" s="17">
        <v>3.25</v>
      </c>
      <c r="F322" s="17">
        <v>3.3</v>
      </c>
      <c r="G322" s="17"/>
      <c r="H322" s="17"/>
      <c r="I322" s="17"/>
      <c r="J322" s="17"/>
      <c r="K322" s="23">
        <v>4650</v>
      </c>
      <c r="L322" s="20">
        <v>7745</v>
      </c>
      <c r="M322" s="20">
        <f>E322*K322</f>
        <v>15112.5</v>
      </c>
      <c r="N322" s="26">
        <f t="shared" si="59"/>
        <v>15345</v>
      </c>
      <c r="O322" s="26"/>
    </row>
    <row r="323" spans="2:15" hidden="1" outlineLevel="2" x14ac:dyDescent="0.25">
      <c r="B323" s="3">
        <v>41974</v>
      </c>
      <c r="C323" s="15">
        <v>42004</v>
      </c>
      <c r="D323" s="17">
        <f t="shared" si="54"/>
        <v>1.6085106382978724</v>
      </c>
      <c r="E323" s="17">
        <v>3.25</v>
      </c>
      <c r="F323" s="17">
        <v>3.3</v>
      </c>
      <c r="G323" s="17"/>
      <c r="H323" s="17"/>
      <c r="I323" s="17"/>
      <c r="J323" s="17"/>
      <c r="K323" s="23">
        <v>4700</v>
      </c>
      <c r="L323" s="20">
        <v>7560</v>
      </c>
      <c r="M323" s="20">
        <f>E323*K323</f>
        <v>15275</v>
      </c>
      <c r="N323" s="26">
        <f t="shared" si="59"/>
        <v>15510</v>
      </c>
      <c r="O323" s="26"/>
    </row>
    <row r="324" spans="2:15" s="13" customFormat="1" outlineLevel="1" collapsed="1" x14ac:dyDescent="0.25">
      <c r="B324" s="5" t="s">
        <v>107</v>
      </c>
      <c r="C324" s="15"/>
      <c r="D324" s="17">
        <f t="shared" ref="D324:O324" si="67">SUBTOTAL(1,D319:D323)</f>
        <v>1.6526894202055462</v>
      </c>
      <c r="E324" s="17">
        <f t="shared" si="67"/>
        <v>3.3600000000000003</v>
      </c>
      <c r="F324" s="17">
        <f t="shared" si="67"/>
        <v>3.4200000000000004</v>
      </c>
      <c r="G324" s="17" t="e">
        <f t="shared" si="67"/>
        <v>#DIV/0!</v>
      </c>
      <c r="H324" s="17">
        <f t="shared" si="67"/>
        <v>3.6</v>
      </c>
      <c r="I324" s="17">
        <f t="shared" si="67"/>
        <v>3.5100000000000002</v>
      </c>
      <c r="J324" s="17">
        <f t="shared" si="67"/>
        <v>3.5066666666666664</v>
      </c>
      <c r="K324" s="23">
        <f t="shared" si="67"/>
        <v>4674</v>
      </c>
      <c r="L324" s="20">
        <f t="shared" si="67"/>
        <v>7724.4</v>
      </c>
      <c r="M324" s="20">
        <f t="shared" si="67"/>
        <v>15704.7</v>
      </c>
      <c r="N324" s="26">
        <f t="shared" si="67"/>
        <v>15985.1</v>
      </c>
      <c r="O324" s="26" t="e">
        <f t="shared" si="67"/>
        <v>#DIV/0!</v>
      </c>
    </row>
    <row r="325" spans="2:15" hidden="1" outlineLevel="2" x14ac:dyDescent="0.25">
      <c r="B325" s="3">
        <v>42005</v>
      </c>
      <c r="C325" s="15">
        <v>42011</v>
      </c>
      <c r="D325" s="17">
        <f t="shared" ref="D325:D387" si="68">+L325/K325</f>
        <v>1.5873684210526315</v>
      </c>
      <c r="E325" s="17">
        <v>3.25</v>
      </c>
      <c r="F325" s="17">
        <v>3.3</v>
      </c>
      <c r="G325" s="17"/>
      <c r="H325" s="17"/>
      <c r="I325" s="17"/>
      <c r="J325" s="17"/>
      <c r="K325" s="23">
        <v>4750</v>
      </c>
      <c r="L325" s="20">
        <v>7540</v>
      </c>
      <c r="M325" s="20">
        <f>E325*K325</f>
        <v>15437.5</v>
      </c>
      <c r="N325" s="26">
        <f t="shared" si="59"/>
        <v>15675</v>
      </c>
      <c r="O325" s="26"/>
    </row>
    <row r="326" spans="2:15" hidden="1" outlineLevel="2" x14ac:dyDescent="0.25">
      <c r="B326" s="3">
        <v>42005</v>
      </c>
      <c r="C326" s="15">
        <v>42019</v>
      </c>
      <c r="D326" s="17">
        <f t="shared" si="68"/>
        <v>1.5993723849372385</v>
      </c>
      <c r="E326" s="17">
        <v>3.25</v>
      </c>
      <c r="F326" s="17">
        <v>3.3</v>
      </c>
      <c r="G326" s="17"/>
      <c r="H326" s="17">
        <v>3.6</v>
      </c>
      <c r="I326" s="17">
        <v>3.52</v>
      </c>
      <c r="J326" s="17">
        <v>3.4</v>
      </c>
      <c r="K326" s="23">
        <v>4780</v>
      </c>
      <c r="L326" s="20">
        <v>7645</v>
      </c>
      <c r="M326" s="20">
        <f>E326*K326</f>
        <v>15535</v>
      </c>
      <c r="N326" s="26">
        <f t="shared" si="59"/>
        <v>15774</v>
      </c>
      <c r="O326" s="26"/>
    </row>
    <row r="327" spans="2:15" hidden="1" outlineLevel="2" x14ac:dyDescent="0.25">
      <c r="B327" s="3">
        <v>42005</v>
      </c>
      <c r="C327" s="15">
        <v>42025</v>
      </c>
      <c r="D327" s="17">
        <f t="shared" si="68"/>
        <v>1.6066252587991718</v>
      </c>
      <c r="E327" s="17">
        <v>3.25</v>
      </c>
      <c r="F327" s="17">
        <v>3.3</v>
      </c>
      <c r="G327" s="17"/>
      <c r="H327" s="17">
        <v>3.6</v>
      </c>
      <c r="I327" s="17">
        <v>3.56</v>
      </c>
      <c r="J327" s="17">
        <v>3.35</v>
      </c>
      <c r="K327" s="23">
        <v>4830</v>
      </c>
      <c r="L327" s="20">
        <v>7760</v>
      </c>
      <c r="M327" s="20">
        <f>E327*K327</f>
        <v>15697.5</v>
      </c>
      <c r="N327" s="26">
        <f t="shared" si="59"/>
        <v>15939</v>
      </c>
      <c r="O327" s="26"/>
    </row>
    <row r="328" spans="2:15" hidden="1" outlineLevel="2" x14ac:dyDescent="0.25">
      <c r="B328" s="3">
        <v>42005</v>
      </c>
      <c r="C328" s="15">
        <v>42032</v>
      </c>
      <c r="D328" s="17">
        <f t="shared" si="68"/>
        <v>1.5248962655601659</v>
      </c>
      <c r="E328" s="17">
        <v>3.25</v>
      </c>
      <c r="F328" s="17">
        <v>3.3</v>
      </c>
      <c r="G328" s="17"/>
      <c r="H328" s="17">
        <v>3.58</v>
      </c>
      <c r="I328" s="17">
        <v>3.59</v>
      </c>
      <c r="J328" s="17">
        <v>3.35</v>
      </c>
      <c r="K328" s="23">
        <v>4820</v>
      </c>
      <c r="L328" s="20">
        <v>7350</v>
      </c>
      <c r="M328" s="20">
        <f>E328*K328</f>
        <v>15665</v>
      </c>
      <c r="N328" s="26">
        <f t="shared" si="59"/>
        <v>15906</v>
      </c>
      <c r="O328" s="26"/>
    </row>
    <row r="329" spans="2:15" s="13" customFormat="1" outlineLevel="1" collapsed="1" x14ac:dyDescent="0.25">
      <c r="B329" s="5" t="s">
        <v>108</v>
      </c>
      <c r="C329" s="15"/>
      <c r="D329" s="17">
        <f t="shared" ref="D329:O329" si="69">SUBTOTAL(1,D325:D328)</f>
        <v>1.5795655825873018</v>
      </c>
      <c r="E329" s="17">
        <f t="shared" si="69"/>
        <v>3.25</v>
      </c>
      <c r="F329" s="17">
        <f t="shared" si="69"/>
        <v>3.3</v>
      </c>
      <c r="G329" s="17" t="e">
        <f t="shared" si="69"/>
        <v>#DIV/0!</v>
      </c>
      <c r="H329" s="17">
        <f t="shared" si="69"/>
        <v>3.5933333333333337</v>
      </c>
      <c r="I329" s="17">
        <f t="shared" si="69"/>
        <v>3.5566666666666666</v>
      </c>
      <c r="J329" s="17">
        <f t="shared" si="69"/>
        <v>3.3666666666666667</v>
      </c>
      <c r="K329" s="23">
        <f t="shared" si="69"/>
        <v>4795</v>
      </c>
      <c r="L329" s="20">
        <f t="shared" si="69"/>
        <v>7573.75</v>
      </c>
      <c r="M329" s="20">
        <f t="shared" si="69"/>
        <v>15583.75</v>
      </c>
      <c r="N329" s="26">
        <f t="shared" si="69"/>
        <v>15823.5</v>
      </c>
      <c r="O329" s="26" t="e">
        <f t="shared" si="69"/>
        <v>#DIV/0!</v>
      </c>
    </row>
    <row r="330" spans="2:15" hidden="1" outlineLevel="2" x14ac:dyDescent="0.25">
      <c r="B330" s="3">
        <v>42036</v>
      </c>
      <c r="C330" s="15">
        <v>42040</v>
      </c>
      <c r="D330" s="17">
        <f t="shared" si="68"/>
        <v>1.6260416666666666</v>
      </c>
      <c r="E330" s="17">
        <v>3.3</v>
      </c>
      <c r="F330" s="17">
        <v>3.35</v>
      </c>
      <c r="G330" s="17"/>
      <c r="H330" s="17">
        <v>3.54</v>
      </c>
      <c r="I330" s="17">
        <v>3.43</v>
      </c>
      <c r="J330" s="17">
        <v>3.3</v>
      </c>
      <c r="K330" s="23">
        <v>4800</v>
      </c>
      <c r="L330" s="20">
        <v>7805</v>
      </c>
      <c r="M330" s="20">
        <f>E330*K330</f>
        <v>15840</v>
      </c>
      <c r="N330" s="26">
        <f t="shared" si="59"/>
        <v>16080</v>
      </c>
      <c r="O330" s="26"/>
    </row>
    <row r="331" spans="2:15" hidden="1" outlineLevel="2" x14ac:dyDescent="0.25">
      <c r="B331" s="3">
        <v>42036</v>
      </c>
      <c r="C331" s="15">
        <v>42046</v>
      </c>
      <c r="D331" s="17">
        <f t="shared" si="68"/>
        <v>1.6322851153039832</v>
      </c>
      <c r="E331" s="17">
        <v>3.25</v>
      </c>
      <c r="F331" s="17">
        <v>3.3</v>
      </c>
      <c r="G331" s="17"/>
      <c r="H331" s="17">
        <v>3.57</v>
      </c>
      <c r="I331" s="17">
        <v>3.25</v>
      </c>
      <c r="J331" s="17">
        <v>3.3</v>
      </c>
      <c r="K331" s="23">
        <v>4770</v>
      </c>
      <c r="L331" s="20">
        <v>7786</v>
      </c>
      <c r="M331" s="20">
        <f>E331*K331</f>
        <v>15502.5</v>
      </c>
      <c r="N331" s="26">
        <f t="shared" si="59"/>
        <v>15741</v>
      </c>
      <c r="O331" s="26"/>
    </row>
    <row r="332" spans="2:15" hidden="1" outlineLevel="2" x14ac:dyDescent="0.25">
      <c r="B332" s="3">
        <v>42036</v>
      </c>
      <c r="C332" s="15">
        <v>42053</v>
      </c>
      <c r="D332" s="17">
        <f t="shared" si="68"/>
        <v>1.5845188284518827</v>
      </c>
      <c r="E332" s="17">
        <v>3.2</v>
      </c>
      <c r="F332" s="17">
        <v>3.25</v>
      </c>
      <c r="G332" s="17"/>
      <c r="H332" s="17">
        <v>3.6</v>
      </c>
      <c r="I332" s="17">
        <v>3.25</v>
      </c>
      <c r="J332" s="17">
        <v>3.3</v>
      </c>
      <c r="K332" s="23">
        <v>4780</v>
      </c>
      <c r="L332" s="20">
        <v>7574</v>
      </c>
      <c r="M332" s="20">
        <f>E332*K332</f>
        <v>15296</v>
      </c>
      <c r="N332" s="26">
        <f t="shared" si="59"/>
        <v>15535</v>
      </c>
      <c r="O332" s="26"/>
    </row>
    <row r="333" spans="2:15" hidden="1" outlineLevel="2" x14ac:dyDescent="0.25">
      <c r="B333" s="3">
        <v>42036</v>
      </c>
      <c r="C333" s="15">
        <v>42060</v>
      </c>
      <c r="D333" s="17">
        <f t="shared" si="68"/>
        <v>1.6294736842105264</v>
      </c>
      <c r="E333" s="17">
        <v>3.15</v>
      </c>
      <c r="F333" s="17">
        <v>3.2</v>
      </c>
      <c r="G333" s="17"/>
      <c r="H333" s="17">
        <v>3.64</v>
      </c>
      <c r="I333" s="17">
        <v>3.26</v>
      </c>
      <c r="J333" s="17">
        <v>3.3</v>
      </c>
      <c r="K333" s="23">
        <v>4750</v>
      </c>
      <c r="L333" s="20">
        <v>7740</v>
      </c>
      <c r="M333" s="20">
        <f>E333*K333</f>
        <v>14962.5</v>
      </c>
      <c r="N333" s="26">
        <f t="shared" si="59"/>
        <v>15200</v>
      </c>
      <c r="O333" s="26"/>
    </row>
    <row r="334" spans="2:15" s="13" customFormat="1" outlineLevel="1" collapsed="1" x14ac:dyDescent="0.25">
      <c r="B334" s="5" t="s">
        <v>109</v>
      </c>
      <c r="C334" s="15"/>
      <c r="D334" s="17">
        <f t="shared" ref="D334:O334" si="70">SUBTOTAL(1,D330:D333)</f>
        <v>1.6180798236582647</v>
      </c>
      <c r="E334" s="17">
        <f t="shared" si="70"/>
        <v>3.2250000000000001</v>
      </c>
      <c r="F334" s="17">
        <f t="shared" si="70"/>
        <v>3.2750000000000004</v>
      </c>
      <c r="G334" s="17" t="e">
        <f t="shared" si="70"/>
        <v>#DIV/0!</v>
      </c>
      <c r="H334" s="17">
        <f t="shared" si="70"/>
        <v>3.5874999999999999</v>
      </c>
      <c r="I334" s="17">
        <f t="shared" si="70"/>
        <v>3.2974999999999999</v>
      </c>
      <c r="J334" s="17">
        <f t="shared" si="70"/>
        <v>3.3</v>
      </c>
      <c r="K334" s="23">
        <f t="shared" si="70"/>
        <v>4775</v>
      </c>
      <c r="L334" s="20">
        <f t="shared" si="70"/>
        <v>7726.25</v>
      </c>
      <c r="M334" s="20">
        <f t="shared" si="70"/>
        <v>15400.25</v>
      </c>
      <c r="N334" s="26">
        <f t="shared" si="70"/>
        <v>15639</v>
      </c>
      <c r="O334" s="26" t="e">
        <f t="shared" si="70"/>
        <v>#DIV/0!</v>
      </c>
    </row>
    <row r="335" spans="2:15" hidden="1" outlineLevel="2" x14ac:dyDescent="0.25">
      <c r="B335" s="3">
        <v>42064</v>
      </c>
      <c r="C335" s="15">
        <v>42067</v>
      </c>
      <c r="D335" s="17">
        <f t="shared" si="68"/>
        <v>1.5363636363636364</v>
      </c>
      <c r="E335" s="17">
        <v>3.15</v>
      </c>
      <c r="F335" s="17">
        <v>3.2</v>
      </c>
      <c r="G335" s="17"/>
      <c r="H335" s="17">
        <v>3.65</v>
      </c>
      <c r="I335" s="17">
        <v>3.15</v>
      </c>
      <c r="J335" s="17">
        <v>3.27</v>
      </c>
      <c r="K335" s="23">
        <v>4730</v>
      </c>
      <c r="L335" s="20">
        <v>7267</v>
      </c>
      <c r="M335" s="20">
        <f>E335*K335</f>
        <v>14899.5</v>
      </c>
      <c r="N335" s="26">
        <f t="shared" si="59"/>
        <v>15136</v>
      </c>
      <c r="O335" s="26"/>
    </row>
    <row r="336" spans="2:15" hidden="1" outlineLevel="2" x14ac:dyDescent="0.25">
      <c r="B336" s="3">
        <v>42064</v>
      </c>
      <c r="C336" s="15">
        <v>42074</v>
      </c>
      <c r="D336" s="17">
        <f t="shared" si="68"/>
        <v>1.5585567010309278</v>
      </c>
      <c r="E336" s="17">
        <v>3.15</v>
      </c>
      <c r="F336" s="17">
        <v>3.2</v>
      </c>
      <c r="G336" s="17"/>
      <c r="H336" s="17">
        <v>3.69</v>
      </c>
      <c r="I336" s="17">
        <v>2.99</v>
      </c>
      <c r="J336" s="17">
        <v>3.23</v>
      </c>
      <c r="K336" s="23">
        <v>4850</v>
      </c>
      <c r="L336" s="20">
        <v>7559</v>
      </c>
      <c r="M336" s="20">
        <f>E336*K336</f>
        <v>15277.5</v>
      </c>
      <c r="N336" s="26">
        <f t="shared" si="59"/>
        <v>15520</v>
      </c>
      <c r="O336" s="26"/>
    </row>
    <row r="337" spans="2:15" hidden="1" outlineLevel="2" x14ac:dyDescent="0.25">
      <c r="B337" s="3">
        <v>42064</v>
      </c>
      <c r="C337" s="15">
        <v>42082</v>
      </c>
      <c r="D337" s="17">
        <f t="shared" si="68"/>
        <v>1.5150515463917527</v>
      </c>
      <c r="E337" s="17">
        <v>3.15</v>
      </c>
      <c r="F337" s="17">
        <v>3.2</v>
      </c>
      <c r="G337" s="17"/>
      <c r="H337" s="17">
        <v>3.69</v>
      </c>
      <c r="I337" s="17">
        <v>2.89</v>
      </c>
      <c r="J337" s="17">
        <v>3.17</v>
      </c>
      <c r="K337" s="23">
        <v>4850</v>
      </c>
      <c r="L337" s="20">
        <v>7348</v>
      </c>
      <c r="M337" s="20">
        <f>E337*K337</f>
        <v>15277.5</v>
      </c>
      <c r="N337" s="26">
        <f t="shared" si="59"/>
        <v>15520</v>
      </c>
      <c r="O337" s="26"/>
    </row>
    <row r="338" spans="2:15" hidden="1" outlineLevel="2" x14ac:dyDescent="0.25">
      <c r="B338" s="3">
        <v>42064</v>
      </c>
      <c r="C338" s="15">
        <v>42088</v>
      </c>
      <c r="D338" s="17">
        <f t="shared" si="68"/>
        <v>1.5660416666666668</v>
      </c>
      <c r="E338" s="17">
        <v>3.1</v>
      </c>
      <c r="F338" s="17">
        <v>3.15</v>
      </c>
      <c r="G338" s="17"/>
      <c r="H338" s="17">
        <v>3.66</v>
      </c>
      <c r="I338" s="17">
        <v>3.01</v>
      </c>
      <c r="J338" s="17">
        <v>3.12</v>
      </c>
      <c r="K338" s="23">
        <v>4800</v>
      </c>
      <c r="L338" s="20">
        <v>7517</v>
      </c>
      <c r="M338" s="20">
        <f>E338*K338</f>
        <v>14880</v>
      </c>
      <c r="N338" s="26">
        <f t="shared" si="59"/>
        <v>15120</v>
      </c>
      <c r="O338" s="26"/>
    </row>
    <row r="339" spans="2:15" s="13" customFormat="1" outlineLevel="1" collapsed="1" x14ac:dyDescent="0.25">
      <c r="B339" s="5" t="s">
        <v>110</v>
      </c>
      <c r="C339" s="15"/>
      <c r="D339" s="17">
        <f t="shared" ref="D339:O339" si="71">SUBTOTAL(1,D335:D338)</f>
        <v>1.544003387613246</v>
      </c>
      <c r="E339" s="17">
        <f t="shared" si="71"/>
        <v>3.1374999999999997</v>
      </c>
      <c r="F339" s="17">
        <f t="shared" si="71"/>
        <v>3.1875000000000004</v>
      </c>
      <c r="G339" s="17" t="e">
        <f t="shared" si="71"/>
        <v>#DIV/0!</v>
      </c>
      <c r="H339" s="17">
        <f t="shared" si="71"/>
        <v>3.6724999999999999</v>
      </c>
      <c r="I339" s="17">
        <f t="shared" si="71"/>
        <v>3.0100000000000002</v>
      </c>
      <c r="J339" s="17">
        <f t="shared" si="71"/>
        <v>3.1974999999999998</v>
      </c>
      <c r="K339" s="23">
        <f t="shared" si="71"/>
        <v>4807.5</v>
      </c>
      <c r="L339" s="20">
        <f t="shared" si="71"/>
        <v>7422.75</v>
      </c>
      <c r="M339" s="20">
        <f t="shared" si="71"/>
        <v>15083.625</v>
      </c>
      <c r="N339" s="26">
        <f t="shared" si="71"/>
        <v>15324</v>
      </c>
      <c r="O339" s="26" t="e">
        <f t="shared" si="71"/>
        <v>#DIV/0!</v>
      </c>
    </row>
    <row r="340" spans="2:15" hidden="1" outlineLevel="2" x14ac:dyDescent="0.25">
      <c r="B340" s="3">
        <v>42095</v>
      </c>
      <c r="C340" s="15">
        <v>42096</v>
      </c>
      <c r="D340" s="17">
        <f t="shared" si="68"/>
        <v>1.4646341463414634</v>
      </c>
      <c r="E340" s="17">
        <v>2.95</v>
      </c>
      <c r="F340" s="17">
        <v>3</v>
      </c>
      <c r="G340" s="17"/>
      <c r="H340" s="17">
        <v>3.59</v>
      </c>
      <c r="I340" s="17">
        <v>2.94</v>
      </c>
      <c r="J340" s="17">
        <v>3.02</v>
      </c>
      <c r="K340" s="23">
        <v>4920</v>
      </c>
      <c r="L340" s="20">
        <v>7206</v>
      </c>
      <c r="M340" s="20">
        <f>E340*K340</f>
        <v>14514</v>
      </c>
      <c r="N340" s="26">
        <f t="shared" si="59"/>
        <v>14760</v>
      </c>
      <c r="O340" s="26"/>
    </row>
    <row r="341" spans="2:15" hidden="1" outlineLevel="2" x14ac:dyDescent="0.25">
      <c r="B341" s="3">
        <v>42095</v>
      </c>
      <c r="C341" s="15">
        <v>42102</v>
      </c>
      <c r="D341" s="17">
        <f t="shared" si="68"/>
        <v>1.432719836400818</v>
      </c>
      <c r="E341" s="17">
        <v>2.95</v>
      </c>
      <c r="F341" s="17">
        <v>3</v>
      </c>
      <c r="G341" s="17"/>
      <c r="H341" s="17">
        <v>3.58</v>
      </c>
      <c r="I341" s="17">
        <v>3.05</v>
      </c>
      <c r="J341" s="17">
        <v>3</v>
      </c>
      <c r="K341" s="23">
        <v>4890</v>
      </c>
      <c r="L341" s="20">
        <v>7006</v>
      </c>
      <c r="M341" s="20">
        <f>E341*K341</f>
        <v>14425.5</v>
      </c>
      <c r="N341" s="26">
        <f t="shared" si="59"/>
        <v>14670</v>
      </c>
      <c r="O341" s="26"/>
    </row>
    <row r="342" spans="2:15" hidden="1" outlineLevel="2" x14ac:dyDescent="0.25">
      <c r="B342" s="3">
        <v>42095</v>
      </c>
      <c r="C342" s="15">
        <v>42109</v>
      </c>
      <c r="D342" s="17">
        <f t="shared" si="68"/>
        <v>1.5507042253521126</v>
      </c>
      <c r="E342" s="17">
        <v>2.9</v>
      </c>
      <c r="F342" s="17">
        <v>3</v>
      </c>
      <c r="G342" s="17"/>
      <c r="H342" s="17">
        <v>3.57</v>
      </c>
      <c r="I342" s="17">
        <v>3.05</v>
      </c>
      <c r="J342" s="17">
        <v>3.16</v>
      </c>
      <c r="K342" s="23">
        <v>4970</v>
      </c>
      <c r="L342" s="20">
        <v>7707</v>
      </c>
      <c r="M342" s="20">
        <f>E342*K342</f>
        <v>14413</v>
      </c>
      <c r="N342" s="26">
        <f t="shared" si="59"/>
        <v>14910</v>
      </c>
      <c r="O342" s="26"/>
    </row>
    <row r="343" spans="2:15" hidden="1" outlineLevel="2" x14ac:dyDescent="0.25">
      <c r="B343" s="3">
        <v>42095</v>
      </c>
      <c r="C343" s="15">
        <v>42116</v>
      </c>
      <c r="D343" s="17">
        <f t="shared" si="68"/>
        <v>1.4525896414342629</v>
      </c>
      <c r="E343" s="17">
        <v>2.8</v>
      </c>
      <c r="F343" s="17">
        <v>2.9</v>
      </c>
      <c r="G343" s="17"/>
      <c r="H343" s="17">
        <v>3.54</v>
      </c>
      <c r="I343" s="17">
        <v>3.2</v>
      </c>
      <c r="J343" s="17">
        <v>3.05</v>
      </c>
      <c r="K343" s="23">
        <v>5020</v>
      </c>
      <c r="L343" s="20">
        <v>7292</v>
      </c>
      <c r="M343" s="20">
        <f>E343*K343</f>
        <v>14056</v>
      </c>
      <c r="N343" s="26">
        <f t="shared" si="59"/>
        <v>14558</v>
      </c>
      <c r="O343" s="26"/>
    </row>
    <row r="344" spans="2:15" hidden="1" outlineLevel="2" x14ac:dyDescent="0.25">
      <c r="B344" s="3">
        <v>42095</v>
      </c>
      <c r="C344" s="15">
        <v>42124</v>
      </c>
      <c r="D344" s="17">
        <f t="shared" si="68"/>
        <v>1.4204771371769385</v>
      </c>
      <c r="E344" s="17">
        <v>2.85</v>
      </c>
      <c r="F344" s="17">
        <v>2.95</v>
      </c>
      <c r="G344" s="17"/>
      <c r="H344" s="17">
        <v>3.53</v>
      </c>
      <c r="I344" s="17">
        <v>3.29</v>
      </c>
      <c r="J344" s="17">
        <v>3.12</v>
      </c>
      <c r="K344" s="23">
        <v>5030</v>
      </c>
      <c r="L344" s="20">
        <v>7145</v>
      </c>
      <c r="M344" s="20">
        <f>E344*K344</f>
        <v>14335.5</v>
      </c>
      <c r="N344" s="26">
        <f t="shared" si="59"/>
        <v>14838.5</v>
      </c>
      <c r="O344" s="26"/>
    </row>
    <row r="345" spans="2:15" s="13" customFormat="1" outlineLevel="1" collapsed="1" x14ac:dyDescent="0.25">
      <c r="B345" s="5" t="s">
        <v>111</v>
      </c>
      <c r="C345" s="15"/>
      <c r="D345" s="17">
        <f t="shared" ref="D345:O345" si="72">SUBTOTAL(1,D340:D344)</f>
        <v>1.464224997341119</v>
      </c>
      <c r="E345" s="17">
        <f t="shared" si="72"/>
        <v>2.89</v>
      </c>
      <c r="F345" s="17">
        <f t="shared" si="72"/>
        <v>2.97</v>
      </c>
      <c r="G345" s="17" t="e">
        <f t="shared" si="72"/>
        <v>#DIV/0!</v>
      </c>
      <c r="H345" s="17">
        <f t="shared" si="72"/>
        <v>3.5620000000000003</v>
      </c>
      <c r="I345" s="17">
        <f t="shared" si="72"/>
        <v>3.1059999999999994</v>
      </c>
      <c r="J345" s="17">
        <f t="shared" si="72"/>
        <v>3.0700000000000003</v>
      </c>
      <c r="K345" s="23">
        <f t="shared" si="72"/>
        <v>4966</v>
      </c>
      <c r="L345" s="20">
        <f t="shared" si="72"/>
        <v>7271.2</v>
      </c>
      <c r="M345" s="20">
        <f t="shared" si="72"/>
        <v>14348.8</v>
      </c>
      <c r="N345" s="26">
        <f t="shared" si="72"/>
        <v>14747.3</v>
      </c>
      <c r="O345" s="26" t="e">
        <f t="shared" si="72"/>
        <v>#DIV/0!</v>
      </c>
    </row>
    <row r="346" spans="2:15" hidden="1" outlineLevel="2" x14ac:dyDescent="0.25">
      <c r="B346" s="3">
        <v>42125</v>
      </c>
      <c r="C346" s="15">
        <v>42130</v>
      </c>
      <c r="D346" s="17">
        <f t="shared" si="68"/>
        <v>1.4109343936381711</v>
      </c>
      <c r="E346" s="17">
        <v>2.85</v>
      </c>
      <c r="F346" s="17">
        <v>2.95</v>
      </c>
      <c r="G346" s="17"/>
      <c r="H346" s="17">
        <v>3.47</v>
      </c>
      <c r="I346" s="17">
        <v>3.14</v>
      </c>
      <c r="J346" s="17">
        <v>3.2</v>
      </c>
      <c r="K346" s="23">
        <v>5030</v>
      </c>
      <c r="L346" s="20">
        <v>7097</v>
      </c>
      <c r="M346" s="20">
        <f>E346*K346</f>
        <v>14335.5</v>
      </c>
      <c r="N346" s="26">
        <f t="shared" si="59"/>
        <v>14838.5</v>
      </c>
      <c r="O346" s="26"/>
    </row>
    <row r="347" spans="2:15" hidden="1" outlineLevel="2" x14ac:dyDescent="0.25">
      <c r="B347" s="3">
        <v>42125</v>
      </c>
      <c r="C347" s="15">
        <v>42137</v>
      </c>
      <c r="D347" s="17">
        <f t="shared" si="68"/>
        <v>1.4349900596421472</v>
      </c>
      <c r="E347" s="17">
        <v>2.9</v>
      </c>
      <c r="F347" s="17">
        <v>2.95</v>
      </c>
      <c r="G347" s="17">
        <v>3.05</v>
      </c>
      <c r="H347" s="17">
        <v>3.46</v>
      </c>
      <c r="I347" s="17">
        <v>3.14</v>
      </c>
      <c r="J347" s="17">
        <v>3.25</v>
      </c>
      <c r="K347" s="23">
        <v>5030</v>
      </c>
      <c r="L347" s="20">
        <v>7218</v>
      </c>
      <c r="M347" s="20">
        <f>E347*K347</f>
        <v>14587</v>
      </c>
      <c r="N347" s="26">
        <f t="shared" si="59"/>
        <v>14838.5</v>
      </c>
      <c r="O347" s="26">
        <f>G347*K347</f>
        <v>15341.5</v>
      </c>
    </row>
    <row r="348" spans="2:15" hidden="1" outlineLevel="2" x14ac:dyDescent="0.25">
      <c r="B348" s="3">
        <v>42125</v>
      </c>
      <c r="C348" s="15">
        <v>42144</v>
      </c>
      <c r="D348" s="17">
        <f t="shared" si="68"/>
        <v>1.4403543307086615</v>
      </c>
      <c r="E348" s="17">
        <v>2.9</v>
      </c>
      <c r="F348" s="17">
        <v>3</v>
      </c>
      <c r="G348" s="17">
        <v>3.05</v>
      </c>
      <c r="H348" s="17">
        <v>3.45</v>
      </c>
      <c r="I348" s="17">
        <v>3.14</v>
      </c>
      <c r="J348" s="17">
        <v>3.25</v>
      </c>
      <c r="K348" s="23">
        <v>5080</v>
      </c>
      <c r="L348" s="20">
        <v>7317</v>
      </c>
      <c r="M348" s="20">
        <f>E348*K348</f>
        <v>14732</v>
      </c>
      <c r="N348" s="26">
        <f t="shared" si="59"/>
        <v>15240</v>
      </c>
      <c r="O348" s="26">
        <f t="shared" ref="O348:O390" si="73">G348*K348</f>
        <v>15494</v>
      </c>
    </row>
    <row r="349" spans="2:15" hidden="1" outlineLevel="2" x14ac:dyDescent="0.25">
      <c r="B349" s="3">
        <v>42125</v>
      </c>
      <c r="C349" s="15">
        <v>42151</v>
      </c>
      <c r="D349" s="17">
        <f t="shared" si="68"/>
        <v>1.3970588235294117</v>
      </c>
      <c r="E349" s="17">
        <v>2.9</v>
      </c>
      <c r="F349" s="17">
        <v>3</v>
      </c>
      <c r="G349" s="17">
        <v>3.05</v>
      </c>
      <c r="H349" s="17">
        <v>3.44</v>
      </c>
      <c r="I349" s="17">
        <v>3.02</v>
      </c>
      <c r="J349" s="17">
        <v>3.27</v>
      </c>
      <c r="K349" s="23">
        <v>5100</v>
      </c>
      <c r="L349" s="20">
        <v>7125</v>
      </c>
      <c r="M349" s="20">
        <f>E349*K349</f>
        <v>14790</v>
      </c>
      <c r="N349" s="26">
        <f t="shared" si="59"/>
        <v>15300</v>
      </c>
      <c r="O349" s="26">
        <f t="shared" si="73"/>
        <v>15555</v>
      </c>
    </row>
    <row r="350" spans="2:15" s="13" customFormat="1" outlineLevel="1" collapsed="1" x14ac:dyDescent="0.25">
      <c r="B350" s="5" t="s">
        <v>112</v>
      </c>
      <c r="C350" s="15"/>
      <c r="D350" s="17">
        <f t="shared" ref="D350:O350" si="74">SUBTOTAL(1,D346:D349)</f>
        <v>1.4208344018795978</v>
      </c>
      <c r="E350" s="17">
        <f t="shared" si="74"/>
        <v>2.8875000000000002</v>
      </c>
      <c r="F350" s="17">
        <f t="shared" si="74"/>
        <v>2.9750000000000001</v>
      </c>
      <c r="G350" s="17">
        <f t="shared" si="74"/>
        <v>3.0499999999999994</v>
      </c>
      <c r="H350" s="17">
        <f t="shared" si="74"/>
        <v>3.4549999999999996</v>
      </c>
      <c r="I350" s="17">
        <f t="shared" si="74"/>
        <v>3.11</v>
      </c>
      <c r="J350" s="17">
        <f t="shared" si="74"/>
        <v>3.2424999999999997</v>
      </c>
      <c r="K350" s="23">
        <f t="shared" si="74"/>
        <v>5060</v>
      </c>
      <c r="L350" s="20">
        <f t="shared" si="74"/>
        <v>7189.25</v>
      </c>
      <c r="M350" s="20">
        <f t="shared" si="74"/>
        <v>14611.125</v>
      </c>
      <c r="N350" s="26">
        <f t="shared" si="74"/>
        <v>15054.25</v>
      </c>
      <c r="O350" s="26">
        <f t="shared" si="74"/>
        <v>15463.5</v>
      </c>
    </row>
    <row r="351" spans="2:15" hidden="1" outlineLevel="2" x14ac:dyDescent="0.25">
      <c r="B351" s="3">
        <v>42156</v>
      </c>
      <c r="C351" s="15">
        <v>42158</v>
      </c>
      <c r="D351" s="17">
        <f t="shared" si="68"/>
        <v>1.4922027290448343</v>
      </c>
      <c r="E351" s="17">
        <v>2.9</v>
      </c>
      <c r="F351" s="17">
        <v>3</v>
      </c>
      <c r="G351" s="17">
        <v>3.05</v>
      </c>
      <c r="H351" s="17">
        <v>3.43</v>
      </c>
      <c r="I351" s="17">
        <v>3.03</v>
      </c>
      <c r="J351" s="17">
        <v>3.28</v>
      </c>
      <c r="K351" s="23">
        <v>5130</v>
      </c>
      <c r="L351" s="20">
        <v>7655</v>
      </c>
      <c r="M351" s="20">
        <f>E351*K351</f>
        <v>14877</v>
      </c>
      <c r="N351" s="26">
        <f t="shared" si="59"/>
        <v>15390</v>
      </c>
      <c r="O351" s="26">
        <f t="shared" si="73"/>
        <v>15646.499999999998</v>
      </c>
    </row>
    <row r="352" spans="2:15" hidden="1" outlineLevel="2" x14ac:dyDescent="0.25">
      <c r="B352" s="3">
        <v>42156</v>
      </c>
      <c r="C352" s="15">
        <v>42166</v>
      </c>
      <c r="D352" s="17">
        <f t="shared" si="68"/>
        <v>1.4502970297029703</v>
      </c>
      <c r="E352" s="17">
        <v>2.9</v>
      </c>
      <c r="F352" s="17">
        <v>3</v>
      </c>
      <c r="G352" s="17">
        <v>3.05</v>
      </c>
      <c r="H352" s="17">
        <v>3.48</v>
      </c>
      <c r="I352" s="17">
        <v>3.04</v>
      </c>
      <c r="J352" s="17">
        <v>3.3</v>
      </c>
      <c r="K352" s="23">
        <v>5050</v>
      </c>
      <c r="L352" s="20">
        <v>7324</v>
      </c>
      <c r="M352" s="20">
        <f>E352*K352</f>
        <v>14645</v>
      </c>
      <c r="N352" s="26">
        <f t="shared" si="59"/>
        <v>15150</v>
      </c>
      <c r="O352" s="26">
        <f t="shared" si="73"/>
        <v>15402.5</v>
      </c>
    </row>
    <row r="353" spans="2:15" hidden="1" outlineLevel="2" x14ac:dyDescent="0.25">
      <c r="B353" s="3">
        <v>42156</v>
      </c>
      <c r="C353" s="15">
        <v>42172</v>
      </c>
      <c r="D353" s="17">
        <f t="shared" si="68"/>
        <v>1.5052631578947369</v>
      </c>
      <c r="E353" s="17">
        <v>2.9</v>
      </c>
      <c r="F353" s="17">
        <v>3</v>
      </c>
      <c r="G353" s="17">
        <v>3.05</v>
      </c>
      <c r="H353" s="17">
        <v>3.47</v>
      </c>
      <c r="I353" s="17">
        <v>3.07</v>
      </c>
      <c r="J353" s="17">
        <v>3.3</v>
      </c>
      <c r="K353" s="23">
        <v>5130</v>
      </c>
      <c r="L353" s="20">
        <v>7722</v>
      </c>
      <c r="M353" s="20">
        <f>E353*K353</f>
        <v>14877</v>
      </c>
      <c r="N353" s="26">
        <f t="shared" si="59"/>
        <v>15390</v>
      </c>
      <c r="O353" s="26">
        <f t="shared" si="73"/>
        <v>15646.499999999998</v>
      </c>
    </row>
    <row r="354" spans="2:15" hidden="1" outlineLevel="2" x14ac:dyDescent="0.25">
      <c r="B354" s="3">
        <v>42156</v>
      </c>
      <c r="C354" s="15">
        <v>42179</v>
      </c>
      <c r="D354" s="17">
        <f t="shared" si="68"/>
        <v>1.4119922630560928</v>
      </c>
      <c r="E354" s="17">
        <v>2.9</v>
      </c>
      <c r="F354" s="17">
        <v>2.97</v>
      </c>
      <c r="G354" s="17">
        <v>3.05</v>
      </c>
      <c r="H354" s="17">
        <v>3.52</v>
      </c>
      <c r="I354" s="17">
        <v>3.02</v>
      </c>
      <c r="J354" s="17">
        <v>3.3</v>
      </c>
      <c r="K354" s="23">
        <v>5170</v>
      </c>
      <c r="L354" s="20">
        <v>7300</v>
      </c>
      <c r="M354" s="20">
        <f>E354*K354</f>
        <v>14993</v>
      </c>
      <c r="N354" s="26">
        <f t="shared" si="59"/>
        <v>15354.900000000001</v>
      </c>
      <c r="O354" s="26">
        <f t="shared" si="73"/>
        <v>15768.499999999998</v>
      </c>
    </row>
    <row r="355" spans="2:15" s="13" customFormat="1" outlineLevel="1" collapsed="1" x14ac:dyDescent="0.25">
      <c r="B355" s="5" t="s">
        <v>113</v>
      </c>
      <c r="C355" s="15"/>
      <c r="D355" s="17">
        <f t="shared" ref="D355:O355" si="75">SUBTOTAL(1,D351:D354)</f>
        <v>1.4649387949246586</v>
      </c>
      <c r="E355" s="17">
        <f t="shared" si="75"/>
        <v>2.9</v>
      </c>
      <c r="F355" s="17">
        <f t="shared" si="75"/>
        <v>2.9925000000000002</v>
      </c>
      <c r="G355" s="17">
        <f t="shared" si="75"/>
        <v>3.05</v>
      </c>
      <c r="H355" s="17">
        <f t="shared" si="75"/>
        <v>3.4750000000000001</v>
      </c>
      <c r="I355" s="17">
        <f t="shared" si="75"/>
        <v>3.04</v>
      </c>
      <c r="J355" s="17">
        <f t="shared" si="75"/>
        <v>3.2949999999999999</v>
      </c>
      <c r="K355" s="23">
        <f t="shared" si="75"/>
        <v>5120</v>
      </c>
      <c r="L355" s="20">
        <f t="shared" si="75"/>
        <v>7500.25</v>
      </c>
      <c r="M355" s="20">
        <f t="shared" si="75"/>
        <v>14848</v>
      </c>
      <c r="N355" s="26">
        <f t="shared" si="75"/>
        <v>15321.225</v>
      </c>
      <c r="O355" s="26">
        <f t="shared" si="75"/>
        <v>15616</v>
      </c>
    </row>
    <row r="356" spans="2:15" hidden="1" outlineLevel="2" x14ac:dyDescent="0.25">
      <c r="B356" s="3">
        <v>42186</v>
      </c>
      <c r="C356" s="15">
        <v>42186</v>
      </c>
      <c r="D356" s="17">
        <f t="shared" si="68"/>
        <v>1.4606177606177606</v>
      </c>
      <c r="E356" s="17">
        <v>2.85</v>
      </c>
      <c r="F356" s="17">
        <v>2.95</v>
      </c>
      <c r="G356" s="17">
        <v>3.05</v>
      </c>
      <c r="H356" s="17">
        <v>3.51</v>
      </c>
      <c r="I356" s="17">
        <v>3</v>
      </c>
      <c r="J356" s="17">
        <v>3.35</v>
      </c>
      <c r="K356" s="23">
        <v>5180</v>
      </c>
      <c r="L356" s="20">
        <v>7566</v>
      </c>
      <c r="M356" s="20">
        <f>E356*K356</f>
        <v>14763</v>
      </c>
      <c r="N356" s="26">
        <f t="shared" si="59"/>
        <v>15281.000000000002</v>
      </c>
      <c r="O356" s="26">
        <f t="shared" si="73"/>
        <v>15798.999999999998</v>
      </c>
    </row>
    <row r="357" spans="2:15" hidden="1" outlineLevel="2" x14ac:dyDescent="0.25">
      <c r="B357" s="3">
        <v>42186</v>
      </c>
      <c r="C357" s="15">
        <v>42194</v>
      </c>
      <c r="D357" s="17">
        <f t="shared" si="68"/>
        <v>1.569126213592233</v>
      </c>
      <c r="E357" s="17">
        <v>2.85</v>
      </c>
      <c r="F357" s="17">
        <v>2.95</v>
      </c>
      <c r="G357" s="17">
        <v>3.05</v>
      </c>
      <c r="H357" s="17">
        <v>3.56</v>
      </c>
      <c r="I357" s="17">
        <v>2.9</v>
      </c>
      <c r="J357" s="17">
        <v>3.45</v>
      </c>
      <c r="K357" s="23">
        <v>5150</v>
      </c>
      <c r="L357" s="20">
        <v>8081</v>
      </c>
      <c r="M357" s="20">
        <f>E357*K357</f>
        <v>14677.5</v>
      </c>
      <c r="N357" s="26">
        <f t="shared" si="59"/>
        <v>15192.500000000002</v>
      </c>
      <c r="O357" s="26">
        <f t="shared" si="73"/>
        <v>15707.499999999998</v>
      </c>
    </row>
    <row r="358" spans="2:15" hidden="1" outlineLevel="2" x14ac:dyDescent="0.25">
      <c r="B358" s="3">
        <v>42186</v>
      </c>
      <c r="C358" s="15">
        <v>42200</v>
      </c>
      <c r="D358" s="17">
        <f t="shared" si="68"/>
        <v>1.4673786407766991</v>
      </c>
      <c r="E358" s="17">
        <v>2.9</v>
      </c>
      <c r="F358" s="17">
        <v>3</v>
      </c>
      <c r="G358" s="17">
        <v>3.05</v>
      </c>
      <c r="H358" s="17">
        <v>3.57</v>
      </c>
      <c r="I358" s="17">
        <v>2.93</v>
      </c>
      <c r="J358" s="17">
        <v>3.5</v>
      </c>
      <c r="K358" s="23">
        <v>5150</v>
      </c>
      <c r="L358" s="20">
        <v>7557</v>
      </c>
      <c r="M358" s="20">
        <f>E358*K358</f>
        <v>14935</v>
      </c>
      <c r="N358" s="26">
        <f t="shared" si="59"/>
        <v>15450</v>
      </c>
      <c r="O358" s="26">
        <f t="shared" si="73"/>
        <v>15707.499999999998</v>
      </c>
    </row>
    <row r="359" spans="2:15" hidden="1" outlineLevel="2" x14ac:dyDescent="0.25">
      <c r="B359" s="3">
        <v>42186</v>
      </c>
      <c r="C359" s="15">
        <v>42207</v>
      </c>
      <c r="D359" s="17">
        <f t="shared" si="68"/>
        <v>1.4871345029239766</v>
      </c>
      <c r="E359" s="17">
        <v>2.9</v>
      </c>
      <c r="F359" s="17">
        <v>3</v>
      </c>
      <c r="G359" s="17">
        <v>3.05</v>
      </c>
      <c r="H359" s="17">
        <v>3.48</v>
      </c>
      <c r="I359" s="17">
        <v>2.86</v>
      </c>
      <c r="J359" s="17">
        <v>3.7</v>
      </c>
      <c r="K359" s="23">
        <v>5130</v>
      </c>
      <c r="L359" s="20">
        <v>7629</v>
      </c>
      <c r="M359" s="20">
        <f>E359*K359</f>
        <v>14877</v>
      </c>
      <c r="N359" s="26">
        <f t="shared" si="59"/>
        <v>15390</v>
      </c>
      <c r="O359" s="26">
        <f t="shared" si="73"/>
        <v>15646.499999999998</v>
      </c>
    </row>
    <row r="360" spans="2:15" hidden="1" outlineLevel="2" x14ac:dyDescent="0.25">
      <c r="B360" s="3">
        <v>42186</v>
      </c>
      <c r="C360" s="15">
        <v>42214</v>
      </c>
      <c r="D360" s="17">
        <f t="shared" si="68"/>
        <v>1.5295145631067961</v>
      </c>
      <c r="E360" s="17">
        <v>2.9</v>
      </c>
      <c r="F360" s="17">
        <v>3</v>
      </c>
      <c r="G360" s="17">
        <v>3.05</v>
      </c>
      <c r="H360" s="17">
        <v>3.54</v>
      </c>
      <c r="I360" s="17">
        <v>2.63</v>
      </c>
      <c r="J360" s="17">
        <v>3.75</v>
      </c>
      <c r="K360" s="23">
        <v>5150</v>
      </c>
      <c r="L360" s="20">
        <v>7877</v>
      </c>
      <c r="M360" s="20">
        <f>E360*K360</f>
        <v>14935</v>
      </c>
      <c r="N360" s="26">
        <f t="shared" si="59"/>
        <v>15450</v>
      </c>
      <c r="O360" s="26">
        <f t="shared" si="73"/>
        <v>15707.499999999998</v>
      </c>
    </row>
    <row r="361" spans="2:15" s="13" customFormat="1" outlineLevel="1" collapsed="1" x14ac:dyDescent="0.25">
      <c r="B361" s="5" t="s">
        <v>114</v>
      </c>
      <c r="C361" s="15"/>
      <c r="D361" s="17">
        <f t="shared" ref="D361:O361" si="76">SUBTOTAL(1,D356:D360)</f>
        <v>1.502754336203493</v>
      </c>
      <c r="E361" s="17">
        <f t="shared" si="76"/>
        <v>2.88</v>
      </c>
      <c r="F361" s="17">
        <f t="shared" si="76"/>
        <v>2.98</v>
      </c>
      <c r="G361" s="17">
        <f t="shared" si="76"/>
        <v>3.05</v>
      </c>
      <c r="H361" s="17">
        <f t="shared" si="76"/>
        <v>3.532</v>
      </c>
      <c r="I361" s="17">
        <f t="shared" si="76"/>
        <v>2.8639999999999999</v>
      </c>
      <c r="J361" s="17">
        <f t="shared" si="76"/>
        <v>3.55</v>
      </c>
      <c r="K361" s="23">
        <f t="shared" si="76"/>
        <v>5152</v>
      </c>
      <c r="L361" s="20">
        <f t="shared" si="76"/>
        <v>7742</v>
      </c>
      <c r="M361" s="20">
        <f t="shared" si="76"/>
        <v>14837.5</v>
      </c>
      <c r="N361" s="26">
        <f t="shared" si="76"/>
        <v>15352.7</v>
      </c>
      <c r="O361" s="26">
        <f t="shared" si="76"/>
        <v>15713.599999999997</v>
      </c>
    </row>
    <row r="362" spans="2:15" hidden="1" outlineLevel="2" x14ac:dyDescent="0.25">
      <c r="B362" s="3">
        <v>42217</v>
      </c>
      <c r="C362" s="15">
        <v>42221</v>
      </c>
      <c r="D362" s="17">
        <f t="shared" si="68"/>
        <v>1.5017307692307693</v>
      </c>
      <c r="E362" s="17">
        <v>3</v>
      </c>
      <c r="F362" s="17">
        <v>3.05</v>
      </c>
      <c r="G362" s="17">
        <v>3.1</v>
      </c>
      <c r="H362" s="17">
        <v>3.52</v>
      </c>
      <c r="I362" s="17">
        <v>2.54</v>
      </c>
      <c r="J362" s="17">
        <v>3.85</v>
      </c>
      <c r="K362" s="23">
        <v>5200</v>
      </c>
      <c r="L362" s="20">
        <v>7809</v>
      </c>
      <c r="M362" s="20">
        <f>E362*K362</f>
        <v>15600</v>
      </c>
      <c r="N362" s="26">
        <f t="shared" si="59"/>
        <v>15859.999999999998</v>
      </c>
      <c r="O362" s="26">
        <f t="shared" si="73"/>
        <v>16120</v>
      </c>
    </row>
    <row r="363" spans="2:15" hidden="1" outlineLevel="2" x14ac:dyDescent="0.25">
      <c r="B363" s="3">
        <v>42217</v>
      </c>
      <c r="C363" s="15">
        <v>42228</v>
      </c>
      <c r="D363" s="17">
        <f t="shared" si="68"/>
        <v>1.4472168905950096</v>
      </c>
      <c r="E363" s="17">
        <v>3</v>
      </c>
      <c r="F363" s="17">
        <v>3</v>
      </c>
      <c r="G363" s="17">
        <v>3.05</v>
      </c>
      <c r="H363" s="17">
        <v>3.51</v>
      </c>
      <c r="I363" s="17">
        <v>2.5299999999999998</v>
      </c>
      <c r="J363" s="17">
        <v>3.75</v>
      </c>
      <c r="K363" s="23">
        <v>5210</v>
      </c>
      <c r="L363" s="20">
        <v>7540</v>
      </c>
      <c r="M363" s="20">
        <f>E363*K363</f>
        <v>15630</v>
      </c>
      <c r="N363" s="26">
        <f t="shared" ref="N363:N390" si="77">K363*F363</f>
        <v>15630</v>
      </c>
      <c r="O363" s="26">
        <f t="shared" si="73"/>
        <v>15890.499999999998</v>
      </c>
    </row>
    <row r="364" spans="2:15" hidden="1" outlineLevel="2" x14ac:dyDescent="0.25">
      <c r="B364" s="3">
        <v>42217</v>
      </c>
      <c r="C364" s="15">
        <v>42235</v>
      </c>
      <c r="D364" s="17">
        <f t="shared" si="68"/>
        <v>1.4070476190476191</v>
      </c>
      <c r="E364" s="17">
        <v>2.9</v>
      </c>
      <c r="F364" s="17">
        <v>3</v>
      </c>
      <c r="G364" s="17">
        <v>3.05</v>
      </c>
      <c r="H364" s="17">
        <v>3.5</v>
      </c>
      <c r="I364" s="17">
        <v>2.56</v>
      </c>
      <c r="J364" s="17">
        <v>3.72</v>
      </c>
      <c r="K364" s="23">
        <v>5250</v>
      </c>
      <c r="L364" s="20">
        <v>7387</v>
      </c>
      <c r="M364" s="20">
        <f>E364*K364</f>
        <v>15225</v>
      </c>
      <c r="N364" s="26">
        <f t="shared" si="77"/>
        <v>15750</v>
      </c>
      <c r="O364" s="26">
        <f t="shared" si="73"/>
        <v>16012.499999999998</v>
      </c>
    </row>
    <row r="365" spans="2:15" hidden="1" outlineLevel="2" x14ac:dyDescent="0.25">
      <c r="B365" s="3">
        <v>42217</v>
      </c>
      <c r="C365" s="15">
        <v>42242</v>
      </c>
      <c r="D365" s="17">
        <f t="shared" si="68"/>
        <v>1.3290740740740741</v>
      </c>
      <c r="E365" s="17">
        <v>2.7</v>
      </c>
      <c r="F365" s="17">
        <v>2.8</v>
      </c>
      <c r="G365" s="17">
        <v>2.85</v>
      </c>
      <c r="H365" s="17">
        <v>3.6</v>
      </c>
      <c r="I365" s="17">
        <v>2.4700000000000002</v>
      </c>
      <c r="J365" s="17">
        <v>3.62</v>
      </c>
      <c r="K365" s="23">
        <v>5400</v>
      </c>
      <c r="L365" s="20">
        <v>7177</v>
      </c>
      <c r="M365" s="20">
        <f>E365*K365</f>
        <v>14580.000000000002</v>
      </c>
      <c r="N365" s="26">
        <f t="shared" si="77"/>
        <v>15119.999999999998</v>
      </c>
      <c r="O365" s="26">
        <f t="shared" si="73"/>
        <v>15390</v>
      </c>
    </row>
    <row r="366" spans="2:15" s="13" customFormat="1" outlineLevel="1" collapsed="1" x14ac:dyDescent="0.25">
      <c r="B366" s="5" t="s">
        <v>115</v>
      </c>
      <c r="C366" s="15"/>
      <c r="D366" s="17">
        <f t="shared" ref="D366:O366" si="78">SUBTOTAL(1,D362:D365)</f>
        <v>1.4212673382368681</v>
      </c>
      <c r="E366" s="17">
        <f t="shared" si="78"/>
        <v>2.9000000000000004</v>
      </c>
      <c r="F366" s="17">
        <f t="shared" si="78"/>
        <v>2.9625000000000004</v>
      </c>
      <c r="G366" s="17">
        <f t="shared" si="78"/>
        <v>3.0124999999999997</v>
      </c>
      <c r="H366" s="17">
        <f t="shared" si="78"/>
        <v>3.5324999999999998</v>
      </c>
      <c r="I366" s="17">
        <f t="shared" si="78"/>
        <v>2.5250000000000004</v>
      </c>
      <c r="J366" s="17">
        <f t="shared" si="78"/>
        <v>3.7350000000000003</v>
      </c>
      <c r="K366" s="23">
        <f t="shared" si="78"/>
        <v>5265</v>
      </c>
      <c r="L366" s="20">
        <f t="shared" si="78"/>
        <v>7478.25</v>
      </c>
      <c r="M366" s="20">
        <f t="shared" si="78"/>
        <v>15258.75</v>
      </c>
      <c r="N366" s="26">
        <f t="shared" si="78"/>
        <v>15590</v>
      </c>
      <c r="O366" s="26">
        <f t="shared" si="78"/>
        <v>15853.25</v>
      </c>
    </row>
    <row r="367" spans="2:15" hidden="1" outlineLevel="2" x14ac:dyDescent="0.25">
      <c r="B367" s="3">
        <v>42248</v>
      </c>
      <c r="C367" s="15">
        <v>42249</v>
      </c>
      <c r="D367" s="17">
        <f t="shared" si="68"/>
        <v>1.3127777777777778</v>
      </c>
      <c r="E367" s="17">
        <v>2.6</v>
      </c>
      <c r="F367" s="17">
        <v>2.7</v>
      </c>
      <c r="G367" s="17">
        <v>2.85</v>
      </c>
      <c r="H367" s="17">
        <v>3.64</v>
      </c>
      <c r="I367" s="17">
        <v>2.42</v>
      </c>
      <c r="J367" s="17">
        <v>3.47</v>
      </c>
      <c r="K367" s="23">
        <v>5400</v>
      </c>
      <c r="L367" s="20">
        <v>7089</v>
      </c>
      <c r="M367" s="20">
        <f>E367*K367</f>
        <v>14040</v>
      </c>
      <c r="N367" s="26">
        <f t="shared" si="77"/>
        <v>14580.000000000002</v>
      </c>
      <c r="O367" s="26">
        <f t="shared" si="73"/>
        <v>15390</v>
      </c>
    </row>
    <row r="368" spans="2:15" hidden="1" outlineLevel="2" x14ac:dyDescent="0.25">
      <c r="B368" s="3">
        <v>42248</v>
      </c>
      <c r="C368" s="15">
        <v>42255</v>
      </c>
      <c r="D368" s="17">
        <f t="shared" si="68"/>
        <v>1.3433579335793358</v>
      </c>
      <c r="E368" s="17">
        <v>2.5499999999999998</v>
      </c>
      <c r="F368" s="17">
        <v>2.6</v>
      </c>
      <c r="G368" s="17">
        <v>2.75</v>
      </c>
      <c r="H368" s="17">
        <v>3.63</v>
      </c>
      <c r="I368" s="17">
        <v>2.36</v>
      </c>
      <c r="J368" s="17">
        <v>3.43</v>
      </c>
      <c r="K368" s="23">
        <v>5420</v>
      </c>
      <c r="L368" s="20">
        <v>7281</v>
      </c>
      <c r="M368" s="20">
        <f>E368*K368</f>
        <v>13820.999999999998</v>
      </c>
      <c r="N368" s="26">
        <f t="shared" si="77"/>
        <v>14092</v>
      </c>
      <c r="O368" s="26">
        <f t="shared" si="73"/>
        <v>14905</v>
      </c>
    </row>
    <row r="369" spans="2:15" hidden="1" outlineLevel="2" x14ac:dyDescent="0.25">
      <c r="B369" s="3">
        <v>42248</v>
      </c>
      <c r="C369" s="15">
        <v>42264</v>
      </c>
      <c r="D369" s="17">
        <f t="shared" si="68"/>
        <v>1.2594202898550724</v>
      </c>
      <c r="E369" s="17">
        <v>2.5499999999999998</v>
      </c>
      <c r="F369" s="17">
        <v>2.6</v>
      </c>
      <c r="G369" s="17">
        <v>2.75</v>
      </c>
      <c r="H369" s="17">
        <v>3.63</v>
      </c>
      <c r="I369" s="17">
        <v>2.36</v>
      </c>
      <c r="J369" s="17">
        <v>3.43</v>
      </c>
      <c r="K369" s="23">
        <v>5520</v>
      </c>
      <c r="L369" s="20">
        <v>6952</v>
      </c>
      <c r="M369" s="20">
        <f>E369*K369</f>
        <v>14075.999999999998</v>
      </c>
      <c r="N369" s="26">
        <f t="shared" si="77"/>
        <v>14352</v>
      </c>
      <c r="O369" s="26">
        <f t="shared" si="73"/>
        <v>15180</v>
      </c>
    </row>
    <row r="370" spans="2:15" hidden="1" outlineLevel="2" x14ac:dyDescent="0.25">
      <c r="B370" s="3">
        <v>42248</v>
      </c>
      <c r="C370" s="15">
        <v>42270</v>
      </c>
      <c r="D370" s="17">
        <f t="shared" si="68"/>
        <v>1.2007104795737122</v>
      </c>
      <c r="E370" s="17">
        <v>2.5499999999999998</v>
      </c>
      <c r="F370" s="17">
        <v>2.6</v>
      </c>
      <c r="G370" s="17">
        <v>2.75</v>
      </c>
      <c r="H370" s="17">
        <v>3.7</v>
      </c>
      <c r="I370" s="17">
        <v>2.2400000000000002</v>
      </c>
      <c r="J370" s="17">
        <v>3.35</v>
      </c>
      <c r="K370" s="23">
        <v>5630</v>
      </c>
      <c r="L370" s="20">
        <v>6760</v>
      </c>
      <c r="M370" s="20">
        <f>E370*K370</f>
        <v>14356.499999999998</v>
      </c>
      <c r="N370" s="26">
        <f t="shared" si="77"/>
        <v>14638</v>
      </c>
      <c r="O370" s="26">
        <f t="shared" si="73"/>
        <v>15482.5</v>
      </c>
    </row>
    <row r="371" spans="2:15" hidden="1" outlineLevel="2" x14ac:dyDescent="0.25">
      <c r="B371" s="3">
        <v>42248</v>
      </c>
      <c r="C371" s="15">
        <v>42277</v>
      </c>
      <c r="D371" s="17">
        <f t="shared" si="68"/>
        <v>1.3657193605683837</v>
      </c>
      <c r="E371" s="17">
        <v>2.5499999999999998</v>
      </c>
      <c r="F371" s="17">
        <v>2.65</v>
      </c>
      <c r="G371" s="17">
        <v>2.8</v>
      </c>
      <c r="H371" s="17">
        <v>3.69</v>
      </c>
      <c r="I371" s="17">
        <v>2.2400000000000002</v>
      </c>
      <c r="J371" s="17">
        <v>3.32</v>
      </c>
      <c r="K371" s="23">
        <v>5630</v>
      </c>
      <c r="L371" s="20">
        <v>7689</v>
      </c>
      <c r="M371" s="20">
        <f>E371*K371</f>
        <v>14356.499999999998</v>
      </c>
      <c r="N371" s="26">
        <f t="shared" si="77"/>
        <v>14919.5</v>
      </c>
      <c r="O371" s="26">
        <f t="shared" si="73"/>
        <v>15763.999999999998</v>
      </c>
    </row>
    <row r="372" spans="2:15" s="13" customFormat="1" outlineLevel="1" collapsed="1" x14ac:dyDescent="0.25">
      <c r="B372" s="5" t="s">
        <v>116</v>
      </c>
      <c r="C372" s="15"/>
      <c r="D372" s="17">
        <f t="shared" ref="D372:O372" si="79">SUBTOTAL(1,D367:D371)</f>
        <v>1.2963971682708562</v>
      </c>
      <c r="E372" s="17">
        <f t="shared" si="79"/>
        <v>2.56</v>
      </c>
      <c r="F372" s="17">
        <f t="shared" si="79"/>
        <v>2.63</v>
      </c>
      <c r="G372" s="17">
        <f t="shared" si="79"/>
        <v>2.78</v>
      </c>
      <c r="H372" s="17">
        <f t="shared" si="79"/>
        <v>3.6579999999999999</v>
      </c>
      <c r="I372" s="17">
        <f t="shared" si="79"/>
        <v>2.3239999999999998</v>
      </c>
      <c r="J372" s="17">
        <f t="shared" si="79"/>
        <v>3.4</v>
      </c>
      <c r="K372" s="23">
        <f t="shared" si="79"/>
        <v>5520</v>
      </c>
      <c r="L372" s="20">
        <f t="shared" si="79"/>
        <v>7154.2</v>
      </c>
      <c r="M372" s="20">
        <f t="shared" si="79"/>
        <v>14130</v>
      </c>
      <c r="N372" s="26">
        <f t="shared" si="79"/>
        <v>14516.3</v>
      </c>
      <c r="O372" s="26">
        <f t="shared" si="79"/>
        <v>15344.3</v>
      </c>
    </row>
    <row r="373" spans="2:15" hidden="1" outlineLevel="2" x14ac:dyDescent="0.25">
      <c r="B373" s="3">
        <v>42278</v>
      </c>
      <c r="C373" s="15">
        <v>42284</v>
      </c>
      <c r="D373" s="17">
        <f t="shared" si="68"/>
        <v>1.33125</v>
      </c>
      <c r="E373" s="17">
        <v>2.5499999999999998</v>
      </c>
      <c r="F373" s="17">
        <v>2.6</v>
      </c>
      <c r="G373" s="17">
        <v>2.8</v>
      </c>
      <c r="H373" s="17">
        <v>3.76</v>
      </c>
      <c r="I373" s="17">
        <v>2.38</v>
      </c>
      <c r="J373" s="17">
        <v>3.3</v>
      </c>
      <c r="K373" s="23">
        <v>5600</v>
      </c>
      <c r="L373" s="20">
        <v>7455</v>
      </c>
      <c r="M373" s="20">
        <f>E373*K373</f>
        <v>14279.999999999998</v>
      </c>
      <c r="N373" s="26">
        <f t="shared" si="77"/>
        <v>14560</v>
      </c>
      <c r="O373" s="26">
        <f t="shared" si="73"/>
        <v>15679.999999999998</v>
      </c>
    </row>
    <row r="374" spans="2:15" hidden="1" outlineLevel="2" x14ac:dyDescent="0.25">
      <c r="B374" s="3">
        <v>42278</v>
      </c>
      <c r="C374" s="15">
        <v>42290</v>
      </c>
      <c r="D374" s="17">
        <f t="shared" si="68"/>
        <v>1.3536412078152753</v>
      </c>
      <c r="E374" s="17">
        <v>2.5499999999999998</v>
      </c>
      <c r="F374" s="17">
        <v>2.6</v>
      </c>
      <c r="G374" s="17">
        <v>2.8</v>
      </c>
      <c r="H374" s="17">
        <v>3.61</v>
      </c>
      <c r="I374" s="17">
        <v>2.4</v>
      </c>
      <c r="J374" s="17">
        <v>3.33</v>
      </c>
      <c r="K374" s="23">
        <v>5630</v>
      </c>
      <c r="L374" s="20">
        <v>7621</v>
      </c>
      <c r="M374" s="20">
        <f>E374*K374</f>
        <v>14356.499999999998</v>
      </c>
      <c r="N374" s="26">
        <f t="shared" si="77"/>
        <v>14638</v>
      </c>
      <c r="O374" s="26">
        <f t="shared" si="73"/>
        <v>15763.999999999998</v>
      </c>
    </row>
    <row r="375" spans="2:15" hidden="1" outlineLevel="2" x14ac:dyDescent="0.25">
      <c r="B375" s="3">
        <v>42278</v>
      </c>
      <c r="C375" s="15">
        <v>42298</v>
      </c>
      <c r="D375" s="17">
        <f t="shared" si="68"/>
        <v>1.3019538188277087</v>
      </c>
      <c r="E375" s="17">
        <v>2.6</v>
      </c>
      <c r="F375" s="17">
        <v>2.65</v>
      </c>
      <c r="G375" s="17">
        <v>2.8</v>
      </c>
      <c r="H375" s="17">
        <v>3.59</v>
      </c>
      <c r="I375" s="17">
        <v>2.37</v>
      </c>
      <c r="J375" s="17">
        <v>3.38</v>
      </c>
      <c r="K375" s="23">
        <v>5630</v>
      </c>
      <c r="L375" s="20">
        <v>7330</v>
      </c>
      <c r="M375" s="20">
        <f>E375*K375</f>
        <v>14638</v>
      </c>
      <c r="N375" s="26">
        <f t="shared" si="77"/>
        <v>14919.5</v>
      </c>
      <c r="O375" s="26">
        <f t="shared" si="73"/>
        <v>15763.999999999998</v>
      </c>
    </row>
    <row r="376" spans="2:15" hidden="1" outlineLevel="2" x14ac:dyDescent="0.25">
      <c r="B376" s="3">
        <v>42278</v>
      </c>
      <c r="C376" s="15">
        <v>42305</v>
      </c>
      <c r="D376" s="17">
        <f t="shared" si="68"/>
        <v>1.3551601423487545</v>
      </c>
      <c r="E376" s="17">
        <v>2.6</v>
      </c>
      <c r="F376" s="17">
        <v>2.65</v>
      </c>
      <c r="G376" s="17">
        <v>2.8</v>
      </c>
      <c r="H376" s="17">
        <v>3.78</v>
      </c>
      <c r="I376" s="17">
        <v>2.38</v>
      </c>
      <c r="J376" s="17">
        <v>3.45</v>
      </c>
      <c r="K376" s="23">
        <v>5620</v>
      </c>
      <c r="L376" s="20">
        <v>7616</v>
      </c>
      <c r="M376" s="20">
        <f>E376*K376</f>
        <v>14612</v>
      </c>
      <c r="N376" s="26">
        <f t="shared" si="77"/>
        <v>14893</v>
      </c>
      <c r="O376" s="26">
        <f t="shared" si="73"/>
        <v>15735.999999999998</v>
      </c>
    </row>
    <row r="377" spans="2:15" s="13" customFormat="1" outlineLevel="1" collapsed="1" x14ac:dyDescent="0.25">
      <c r="B377" s="5" t="s">
        <v>121</v>
      </c>
      <c r="C377" s="15"/>
      <c r="D377" s="17">
        <f t="shared" ref="D377:O377" si="80">SUBTOTAL(1,D373:D376)</f>
        <v>1.3355012922479348</v>
      </c>
      <c r="E377" s="17">
        <f t="shared" si="80"/>
        <v>2.5749999999999997</v>
      </c>
      <c r="F377" s="17">
        <f t="shared" si="80"/>
        <v>2.625</v>
      </c>
      <c r="G377" s="17">
        <f t="shared" si="80"/>
        <v>2.8</v>
      </c>
      <c r="H377" s="17">
        <f t="shared" si="80"/>
        <v>3.6849999999999996</v>
      </c>
      <c r="I377" s="17">
        <f t="shared" si="80"/>
        <v>2.3824999999999998</v>
      </c>
      <c r="J377" s="17">
        <f t="shared" si="80"/>
        <v>3.3650000000000002</v>
      </c>
      <c r="K377" s="23">
        <f t="shared" si="80"/>
        <v>5620</v>
      </c>
      <c r="L377" s="20">
        <f t="shared" si="80"/>
        <v>7505.5</v>
      </c>
      <c r="M377" s="20">
        <f t="shared" si="80"/>
        <v>14471.625</v>
      </c>
      <c r="N377" s="26">
        <f t="shared" si="80"/>
        <v>14752.625</v>
      </c>
      <c r="O377" s="26">
        <f t="shared" si="80"/>
        <v>15735.999999999998</v>
      </c>
    </row>
    <row r="378" spans="2:15" hidden="1" outlineLevel="2" x14ac:dyDescent="0.25">
      <c r="B378" s="3">
        <v>42309</v>
      </c>
      <c r="C378" s="15">
        <v>42312</v>
      </c>
      <c r="D378" s="17">
        <f t="shared" si="68"/>
        <v>1.4190730837789662</v>
      </c>
      <c r="E378" s="17">
        <v>2.6</v>
      </c>
      <c r="F378" s="17">
        <v>2.65</v>
      </c>
      <c r="G378" s="17">
        <v>2.85</v>
      </c>
      <c r="H378" s="17">
        <v>3.82</v>
      </c>
      <c r="I378" s="17">
        <v>2.48</v>
      </c>
      <c r="J378" s="17">
        <v>3.5</v>
      </c>
      <c r="K378" s="23">
        <v>5610</v>
      </c>
      <c r="L378" s="20">
        <v>7961</v>
      </c>
      <c r="M378" s="20">
        <f>E378*K378</f>
        <v>14586</v>
      </c>
      <c r="N378" s="26">
        <f t="shared" si="77"/>
        <v>14866.5</v>
      </c>
      <c r="O378" s="26">
        <f t="shared" si="73"/>
        <v>15988.5</v>
      </c>
    </row>
    <row r="379" spans="2:15" hidden="1" outlineLevel="2" x14ac:dyDescent="0.25">
      <c r="B379" s="3">
        <v>42309</v>
      </c>
      <c r="C379" s="15">
        <v>42319</v>
      </c>
      <c r="D379" s="17">
        <f t="shared" si="68"/>
        <v>1.2282918149466193</v>
      </c>
      <c r="E379" s="17">
        <v>2.5</v>
      </c>
      <c r="F379" s="17">
        <v>2.5499999999999998</v>
      </c>
      <c r="G379" s="17">
        <v>2.5499999999999998</v>
      </c>
      <c r="H379" s="17">
        <v>3.99</v>
      </c>
      <c r="I379" s="17">
        <v>2.4500000000000002</v>
      </c>
      <c r="J379" s="17">
        <v>3.3</v>
      </c>
      <c r="K379" s="23">
        <v>5620</v>
      </c>
      <c r="L379" s="20">
        <v>6903</v>
      </c>
      <c r="M379" s="20">
        <f>E379*K379</f>
        <v>14050</v>
      </c>
      <c r="N379" s="26">
        <f t="shared" si="77"/>
        <v>14330.999999999998</v>
      </c>
      <c r="O379" s="26">
        <f t="shared" si="73"/>
        <v>14330.999999999998</v>
      </c>
    </row>
    <row r="380" spans="2:15" hidden="1" outlineLevel="2" x14ac:dyDescent="0.25">
      <c r="B380" s="3">
        <v>42309</v>
      </c>
      <c r="C380" s="15">
        <v>42326</v>
      </c>
      <c r="D380" s="17">
        <f t="shared" si="68"/>
        <v>1.2939609236234457</v>
      </c>
      <c r="E380" s="17">
        <v>2.4500000000000002</v>
      </c>
      <c r="F380" s="17">
        <v>2.5</v>
      </c>
      <c r="G380" s="17">
        <v>2.5499999999999998</v>
      </c>
      <c r="H380" s="17">
        <v>3.99</v>
      </c>
      <c r="I380" s="17">
        <v>2.4500000000000002</v>
      </c>
      <c r="J380" s="17">
        <v>3.3</v>
      </c>
      <c r="K380" s="23">
        <v>5630</v>
      </c>
      <c r="L380" s="20">
        <v>7285</v>
      </c>
      <c r="M380" s="20">
        <f t="shared" ref="M380:M390" si="81">E380*K380</f>
        <v>13793.500000000002</v>
      </c>
      <c r="N380" s="26">
        <f t="shared" si="77"/>
        <v>14075</v>
      </c>
      <c r="O380" s="26">
        <f t="shared" si="73"/>
        <v>14356.499999999998</v>
      </c>
    </row>
    <row r="381" spans="2:15" hidden="1" outlineLevel="2" x14ac:dyDescent="0.25">
      <c r="B381" s="3">
        <v>42309</v>
      </c>
      <c r="C381" s="15">
        <v>42333</v>
      </c>
      <c r="D381" s="17">
        <f t="shared" si="68"/>
        <v>1.2217699115044247</v>
      </c>
      <c r="E381" s="17">
        <v>2.4500000000000002</v>
      </c>
      <c r="F381" s="17">
        <v>2.5</v>
      </c>
      <c r="G381" s="17">
        <v>2.5</v>
      </c>
      <c r="H381" s="17">
        <v>4.1100000000000003</v>
      </c>
      <c r="I381" s="17">
        <v>2.52</v>
      </c>
      <c r="J381" s="17">
        <v>3.2</v>
      </c>
      <c r="K381" s="23">
        <v>5650</v>
      </c>
      <c r="L381" s="20">
        <v>6903</v>
      </c>
      <c r="M381" s="20">
        <f t="shared" si="81"/>
        <v>13842.500000000002</v>
      </c>
      <c r="N381" s="26">
        <f t="shared" si="77"/>
        <v>14125</v>
      </c>
      <c r="O381" s="26">
        <f t="shared" si="73"/>
        <v>14125</v>
      </c>
    </row>
    <row r="382" spans="2:15" s="13" customFormat="1" outlineLevel="1" collapsed="1" x14ac:dyDescent="0.25">
      <c r="B382" s="5" t="s">
        <v>122</v>
      </c>
      <c r="C382" s="15"/>
      <c r="D382" s="17">
        <f t="shared" ref="D382:O382" si="82">SUBTOTAL(1,D378:D381)</f>
        <v>1.2907739334633641</v>
      </c>
      <c r="E382" s="17">
        <f t="shared" si="82"/>
        <v>2.5</v>
      </c>
      <c r="F382" s="17">
        <f t="shared" si="82"/>
        <v>2.5499999999999998</v>
      </c>
      <c r="G382" s="17">
        <f t="shared" si="82"/>
        <v>2.6124999999999998</v>
      </c>
      <c r="H382" s="17">
        <f t="shared" si="82"/>
        <v>3.9775</v>
      </c>
      <c r="I382" s="17">
        <f t="shared" si="82"/>
        <v>2.4750000000000001</v>
      </c>
      <c r="J382" s="17">
        <f t="shared" si="82"/>
        <v>3.3250000000000002</v>
      </c>
      <c r="K382" s="23">
        <f t="shared" si="82"/>
        <v>5627.5</v>
      </c>
      <c r="L382" s="20">
        <f t="shared" si="82"/>
        <v>7263</v>
      </c>
      <c r="M382" s="20">
        <f t="shared" si="82"/>
        <v>14068</v>
      </c>
      <c r="N382" s="26">
        <f t="shared" si="82"/>
        <v>14349.375</v>
      </c>
      <c r="O382" s="26">
        <f t="shared" si="82"/>
        <v>14700.25</v>
      </c>
    </row>
    <row r="383" spans="2:15" hidden="1" outlineLevel="2" x14ac:dyDescent="0.25">
      <c r="B383" s="3">
        <v>42339</v>
      </c>
      <c r="C383" s="15">
        <v>42340</v>
      </c>
      <c r="D383" s="17">
        <f t="shared" si="68"/>
        <v>1.3452631578947369</v>
      </c>
      <c r="E383" s="17">
        <v>2.4500000000000002</v>
      </c>
      <c r="F383" s="17">
        <v>2.5</v>
      </c>
      <c r="G383" s="17">
        <v>2.5</v>
      </c>
      <c r="H383" s="17">
        <v>4.2300000000000004</v>
      </c>
      <c r="I383" s="17">
        <v>2.4</v>
      </c>
      <c r="J383" s="17">
        <v>3.15</v>
      </c>
      <c r="K383" s="23">
        <v>5700</v>
      </c>
      <c r="L383" s="20">
        <v>7668</v>
      </c>
      <c r="M383" s="20">
        <f t="shared" si="81"/>
        <v>13965.000000000002</v>
      </c>
      <c r="N383" s="26">
        <f t="shared" si="77"/>
        <v>14250</v>
      </c>
      <c r="O383" s="26">
        <f t="shared" si="73"/>
        <v>14250</v>
      </c>
    </row>
    <row r="384" spans="2:15" hidden="1" outlineLevel="2" x14ac:dyDescent="0.25">
      <c r="B384" s="3">
        <v>42339</v>
      </c>
      <c r="C384" s="15">
        <v>42347</v>
      </c>
      <c r="D384" s="17">
        <f t="shared" si="68"/>
        <v>1.2059130434782608</v>
      </c>
      <c r="E384" s="17">
        <v>2.4500000000000002</v>
      </c>
      <c r="F384" s="17">
        <v>2.5</v>
      </c>
      <c r="G384" s="17">
        <v>2.5</v>
      </c>
      <c r="H384" s="17">
        <v>4.9800000000000004</v>
      </c>
      <c r="I384" s="17">
        <v>2.41</v>
      </c>
      <c r="J384" s="17">
        <v>3.15</v>
      </c>
      <c r="K384" s="23">
        <v>5750</v>
      </c>
      <c r="L384" s="20">
        <v>6934</v>
      </c>
      <c r="M384" s="20">
        <f t="shared" si="81"/>
        <v>14087.500000000002</v>
      </c>
      <c r="N384" s="26">
        <f t="shared" si="77"/>
        <v>14375</v>
      </c>
      <c r="O384" s="26">
        <f t="shared" si="73"/>
        <v>14375</v>
      </c>
    </row>
    <row r="385" spans="2:15" hidden="1" outlineLevel="2" x14ac:dyDescent="0.25">
      <c r="B385" s="63">
        <v>42339</v>
      </c>
      <c r="C385" s="64">
        <v>42354</v>
      </c>
      <c r="D385" s="65">
        <f t="shared" si="68"/>
        <v>1.2577586206896552</v>
      </c>
      <c r="E385" s="65">
        <v>2.4500000000000002</v>
      </c>
      <c r="F385" s="65">
        <v>2.5</v>
      </c>
      <c r="G385" s="65">
        <v>2.5</v>
      </c>
      <c r="H385" s="65">
        <v>4.84</v>
      </c>
      <c r="I385" s="65">
        <v>2.35</v>
      </c>
      <c r="J385" s="65">
        <v>3.15</v>
      </c>
      <c r="K385" s="23">
        <v>5800</v>
      </c>
      <c r="L385" s="20">
        <v>7295</v>
      </c>
      <c r="M385" s="20">
        <f t="shared" si="81"/>
        <v>14210.000000000002</v>
      </c>
      <c r="N385" s="26">
        <f t="shared" si="77"/>
        <v>14500</v>
      </c>
      <c r="O385" s="26">
        <f t="shared" si="73"/>
        <v>14500</v>
      </c>
    </row>
    <row r="386" spans="2:15" hidden="1" outlineLevel="2" x14ac:dyDescent="0.25">
      <c r="B386" s="3">
        <v>42339</v>
      </c>
      <c r="C386" s="15">
        <v>42361</v>
      </c>
      <c r="D386" s="17">
        <f t="shared" si="68"/>
        <v>1.2688581314878893</v>
      </c>
      <c r="E386" s="17">
        <v>2.4500000000000002</v>
      </c>
      <c r="F386" s="17">
        <v>2.5</v>
      </c>
      <c r="G386" s="17">
        <v>2.6</v>
      </c>
      <c r="H386" s="17">
        <v>4.5</v>
      </c>
      <c r="I386" s="17">
        <v>2.4</v>
      </c>
      <c r="J386" s="17">
        <v>3.16</v>
      </c>
      <c r="K386" s="23">
        <v>5780</v>
      </c>
      <c r="L386" s="20">
        <v>7334</v>
      </c>
      <c r="M386" s="20">
        <f t="shared" si="81"/>
        <v>14161.000000000002</v>
      </c>
      <c r="N386" s="26">
        <f t="shared" si="77"/>
        <v>14450</v>
      </c>
      <c r="O386" s="26">
        <f t="shared" si="73"/>
        <v>15028</v>
      </c>
    </row>
    <row r="387" spans="2:15" hidden="1" outlineLevel="2" x14ac:dyDescent="0.25">
      <c r="B387" s="3">
        <v>42339</v>
      </c>
      <c r="C387" s="15">
        <v>42368</v>
      </c>
      <c r="D387" s="17">
        <f t="shared" si="68"/>
        <v>1.2491379310344828</v>
      </c>
      <c r="E387" s="17">
        <v>2.5</v>
      </c>
      <c r="F387" s="17">
        <v>2.5499999999999998</v>
      </c>
      <c r="G387" s="17">
        <v>2.6</v>
      </c>
      <c r="H387" s="17">
        <v>3.46</v>
      </c>
      <c r="I387" s="17">
        <v>2.36</v>
      </c>
      <c r="J387" s="17">
        <v>3.15</v>
      </c>
      <c r="K387" s="23">
        <v>5800</v>
      </c>
      <c r="L387" s="20">
        <v>7245</v>
      </c>
      <c r="M387" s="20">
        <f t="shared" si="81"/>
        <v>14500</v>
      </c>
      <c r="N387" s="26">
        <f t="shared" si="77"/>
        <v>14789.999999999998</v>
      </c>
      <c r="O387" s="26">
        <f t="shared" si="73"/>
        <v>15080</v>
      </c>
    </row>
    <row r="388" spans="2:15" s="13" customFormat="1" outlineLevel="1" collapsed="1" x14ac:dyDescent="0.25">
      <c r="B388" s="5" t="s">
        <v>129</v>
      </c>
      <c r="C388" s="15"/>
      <c r="D388" s="17">
        <f t="shared" ref="D388:O388" si="83">SUBTOTAL(1,D383:D387)</f>
        <v>1.2653861769170049</v>
      </c>
      <c r="E388" s="17">
        <f t="shared" si="83"/>
        <v>2.46</v>
      </c>
      <c r="F388" s="17">
        <f t="shared" si="83"/>
        <v>2.5100000000000002</v>
      </c>
      <c r="G388" s="17">
        <f t="shared" si="83"/>
        <v>2.54</v>
      </c>
      <c r="H388" s="17">
        <f t="shared" si="83"/>
        <v>4.4020000000000001</v>
      </c>
      <c r="I388" s="17">
        <f t="shared" si="83"/>
        <v>2.3839999999999999</v>
      </c>
      <c r="J388" s="17">
        <f t="shared" si="83"/>
        <v>3.1520000000000001</v>
      </c>
      <c r="K388" s="23">
        <f t="shared" si="83"/>
        <v>5766</v>
      </c>
      <c r="L388" s="20">
        <f t="shared" si="83"/>
        <v>7295.2</v>
      </c>
      <c r="M388" s="20">
        <f t="shared" si="83"/>
        <v>14184.7</v>
      </c>
      <c r="N388" s="26">
        <f t="shared" si="83"/>
        <v>14473</v>
      </c>
      <c r="O388" s="26">
        <f t="shared" si="83"/>
        <v>14646.6</v>
      </c>
    </row>
    <row r="389" spans="2:15" hidden="1" outlineLevel="2" x14ac:dyDescent="0.25">
      <c r="B389" s="3">
        <v>42370</v>
      </c>
      <c r="C389" s="15">
        <v>42375</v>
      </c>
      <c r="D389" s="17">
        <f t="shared" ref="D389:D451" si="84">+L389/K389</f>
        <v>1.2536752136752136</v>
      </c>
      <c r="E389" s="17">
        <v>2.5</v>
      </c>
      <c r="F389" s="17">
        <v>2.5499999999999998</v>
      </c>
      <c r="G389" s="17">
        <v>2.6</v>
      </c>
      <c r="H389" s="17">
        <v>3.18</v>
      </c>
      <c r="I389" s="17">
        <v>2.31</v>
      </c>
      <c r="J389" s="17">
        <v>3.18</v>
      </c>
      <c r="K389" s="23">
        <v>5850</v>
      </c>
      <c r="L389" s="20">
        <v>7334</v>
      </c>
      <c r="M389" s="20">
        <f t="shared" si="81"/>
        <v>14625</v>
      </c>
      <c r="N389" s="26">
        <f t="shared" si="77"/>
        <v>14917.499999999998</v>
      </c>
      <c r="O389" s="26">
        <f t="shared" si="73"/>
        <v>15210</v>
      </c>
    </row>
    <row r="390" spans="2:15" hidden="1" outlineLevel="2" x14ac:dyDescent="0.25">
      <c r="B390" s="3">
        <v>42370</v>
      </c>
      <c r="C390" s="15">
        <v>42382</v>
      </c>
      <c r="D390" s="17">
        <f t="shared" si="84"/>
        <v>1.3357142857142856</v>
      </c>
      <c r="E390" s="17">
        <v>2.5</v>
      </c>
      <c r="F390" s="17">
        <v>2.5499999999999998</v>
      </c>
      <c r="G390" s="17">
        <v>2.6</v>
      </c>
      <c r="H390" s="17">
        <v>3.32</v>
      </c>
      <c r="I390" s="17">
        <v>2.29</v>
      </c>
      <c r="J390" s="17">
        <v>3.2</v>
      </c>
      <c r="K390" s="23">
        <v>5880</v>
      </c>
      <c r="L390" s="20">
        <v>7854</v>
      </c>
      <c r="M390" s="20">
        <f t="shared" si="81"/>
        <v>14700</v>
      </c>
      <c r="N390" s="26">
        <f t="shared" si="77"/>
        <v>14993.999999999998</v>
      </c>
      <c r="O390" s="26">
        <f t="shared" si="73"/>
        <v>15288</v>
      </c>
    </row>
    <row r="391" spans="2:15" hidden="1" outlineLevel="2" x14ac:dyDescent="0.25">
      <c r="B391" s="3">
        <v>42370</v>
      </c>
      <c r="C391" s="15">
        <v>42389</v>
      </c>
      <c r="D391" s="17">
        <f t="shared" si="84"/>
        <v>1.23</v>
      </c>
      <c r="E391" s="17">
        <v>2.4700000000000002</v>
      </c>
      <c r="F391" s="17">
        <v>2.52</v>
      </c>
      <c r="G391" s="17">
        <v>2.56</v>
      </c>
      <c r="H391" s="17">
        <v>3.38</v>
      </c>
      <c r="I391" s="17">
        <v>2.2999999999999998</v>
      </c>
      <c r="J391" s="17">
        <v>3.17</v>
      </c>
      <c r="K391" s="23">
        <v>5900</v>
      </c>
      <c r="L391" s="20">
        <v>7257</v>
      </c>
      <c r="M391" s="20">
        <f>E391*K391</f>
        <v>14573.000000000002</v>
      </c>
      <c r="N391" s="26">
        <f>K391*F391</f>
        <v>14868</v>
      </c>
      <c r="O391" s="26">
        <f>G391*K391</f>
        <v>15104</v>
      </c>
    </row>
    <row r="392" spans="2:15" s="13" customFormat="1" hidden="1" outlineLevel="2" x14ac:dyDescent="0.25">
      <c r="B392" s="3">
        <v>42370</v>
      </c>
      <c r="C392" s="15">
        <v>42396</v>
      </c>
      <c r="D392" s="17">
        <f t="shared" si="84"/>
        <v>1.2672881355932204</v>
      </c>
      <c r="E392" s="17">
        <v>2.4</v>
      </c>
      <c r="F392" s="17">
        <v>2.44</v>
      </c>
      <c r="G392" s="17">
        <v>2.4900000000000002</v>
      </c>
      <c r="H392" s="17">
        <v>3.31</v>
      </c>
      <c r="I392" s="17">
        <v>2.31</v>
      </c>
      <c r="J392" s="17">
        <v>3.05</v>
      </c>
      <c r="K392" s="23">
        <v>5900</v>
      </c>
      <c r="L392" s="20">
        <v>7477</v>
      </c>
      <c r="M392" s="20">
        <f>E392*K392</f>
        <v>14160</v>
      </c>
      <c r="N392" s="26">
        <f>K392*F392</f>
        <v>14396</v>
      </c>
      <c r="O392" s="26">
        <f>G392*K392</f>
        <v>14691.000000000002</v>
      </c>
    </row>
    <row r="393" spans="2:15" s="13" customFormat="1" outlineLevel="1" collapsed="1" x14ac:dyDescent="0.25">
      <c r="B393" s="5" t="s">
        <v>130</v>
      </c>
      <c r="C393" s="15"/>
      <c r="D393" s="17">
        <f t="shared" ref="D393:O393" si="85">SUBTOTAL(1,D389:D392)</f>
        <v>1.2716694087456799</v>
      </c>
      <c r="E393" s="17">
        <f t="shared" si="85"/>
        <v>2.4675000000000002</v>
      </c>
      <c r="F393" s="17">
        <f t="shared" si="85"/>
        <v>2.5149999999999997</v>
      </c>
      <c r="G393" s="17">
        <f t="shared" si="85"/>
        <v>2.5625</v>
      </c>
      <c r="H393" s="17">
        <f t="shared" si="85"/>
        <v>3.2974999999999999</v>
      </c>
      <c r="I393" s="17">
        <f t="shared" si="85"/>
        <v>2.3024999999999998</v>
      </c>
      <c r="J393" s="17">
        <f t="shared" si="85"/>
        <v>3.1500000000000004</v>
      </c>
      <c r="K393" s="23">
        <f t="shared" si="85"/>
        <v>5882.5</v>
      </c>
      <c r="L393" s="20">
        <f t="shared" si="85"/>
        <v>7480.5</v>
      </c>
      <c r="M393" s="20">
        <f t="shared" si="85"/>
        <v>14514.5</v>
      </c>
      <c r="N393" s="26">
        <f t="shared" si="85"/>
        <v>14793.875</v>
      </c>
      <c r="O393" s="26">
        <f t="shared" si="85"/>
        <v>15073.25</v>
      </c>
    </row>
    <row r="394" spans="2:15" s="13" customFormat="1" hidden="1" outlineLevel="2" x14ac:dyDescent="0.25">
      <c r="B394" s="3">
        <v>42401</v>
      </c>
      <c r="C394" s="15">
        <v>42403</v>
      </c>
      <c r="D394" s="17">
        <f t="shared" si="84"/>
        <v>1.2604770017035776</v>
      </c>
      <c r="E394" s="17">
        <v>2.39</v>
      </c>
      <c r="F394" s="17">
        <v>2.44</v>
      </c>
      <c r="G394" s="17">
        <v>2.48</v>
      </c>
      <c r="H394" s="17">
        <v>3.27</v>
      </c>
      <c r="I394" s="17">
        <v>2.37</v>
      </c>
      <c r="J394" s="17">
        <v>3</v>
      </c>
      <c r="K394" s="23">
        <v>5870</v>
      </c>
      <c r="L394" s="20">
        <v>7399</v>
      </c>
      <c r="M394" s="20">
        <f>E394*K394</f>
        <v>14029.300000000001</v>
      </c>
      <c r="N394" s="26">
        <f t="shared" ref="N394:N467" si="86">K394*F394</f>
        <v>14322.8</v>
      </c>
      <c r="O394" s="26">
        <f t="shared" ref="O394:O467" si="87">G394*K394</f>
        <v>14557.6</v>
      </c>
    </row>
    <row r="395" spans="2:15" s="13" customFormat="1" hidden="1" outlineLevel="2" x14ac:dyDescent="0.25">
      <c r="B395" s="3">
        <v>42401</v>
      </c>
      <c r="C395" s="15">
        <v>42410</v>
      </c>
      <c r="D395" s="17">
        <f t="shared" si="84"/>
        <v>1.3274137931034482</v>
      </c>
      <c r="E395" s="17">
        <v>2.42</v>
      </c>
      <c r="F395" s="17">
        <v>2.4700000000000002</v>
      </c>
      <c r="G395" s="17">
        <v>2.48</v>
      </c>
      <c r="H395" s="17">
        <v>3.22</v>
      </c>
      <c r="I395" s="17">
        <v>2.4300000000000002</v>
      </c>
      <c r="J395" s="17">
        <v>2.9</v>
      </c>
      <c r="K395" s="23">
        <v>5800</v>
      </c>
      <c r="L395" s="20">
        <v>7699</v>
      </c>
      <c r="M395" s="20">
        <f t="shared" ref="M395:M467" si="88">E395*K395</f>
        <v>14036</v>
      </c>
      <c r="N395" s="26">
        <f t="shared" si="86"/>
        <v>14326.000000000002</v>
      </c>
      <c r="O395" s="26">
        <f t="shared" si="87"/>
        <v>14384</v>
      </c>
    </row>
    <row r="396" spans="2:15" s="13" customFormat="1" hidden="1" outlineLevel="2" x14ac:dyDescent="0.25">
      <c r="B396" s="3">
        <v>42401</v>
      </c>
      <c r="C396" s="15">
        <v>42417</v>
      </c>
      <c r="D396" s="17">
        <f t="shared" si="84"/>
        <v>1.3329861111111112</v>
      </c>
      <c r="E396" s="17">
        <v>2.35</v>
      </c>
      <c r="F396" s="17">
        <v>2.4</v>
      </c>
      <c r="G396" s="17">
        <v>2.4500000000000002</v>
      </c>
      <c r="H396" s="17">
        <v>3.18</v>
      </c>
      <c r="I396" s="17">
        <v>2.35</v>
      </c>
      <c r="J396" s="17">
        <v>2.9</v>
      </c>
      <c r="K396" s="23">
        <v>5760</v>
      </c>
      <c r="L396" s="20">
        <v>7678</v>
      </c>
      <c r="M396" s="20">
        <f t="shared" si="88"/>
        <v>13536</v>
      </c>
      <c r="N396" s="26">
        <f t="shared" si="86"/>
        <v>13824</v>
      </c>
      <c r="O396" s="26">
        <f t="shared" si="87"/>
        <v>14112.000000000002</v>
      </c>
    </row>
    <row r="397" spans="2:15" s="13" customFormat="1" hidden="1" outlineLevel="2" x14ac:dyDescent="0.25">
      <c r="B397" s="3">
        <v>42401</v>
      </c>
      <c r="C397" s="15">
        <v>42424</v>
      </c>
      <c r="D397" s="17">
        <f t="shared" si="84"/>
        <v>1.2944347826086957</v>
      </c>
      <c r="E397" s="17">
        <v>2.5099999999999998</v>
      </c>
      <c r="F397" s="17">
        <v>2.6</v>
      </c>
      <c r="G397" s="17">
        <v>2.7</v>
      </c>
      <c r="H397" s="17">
        <v>3.1</v>
      </c>
      <c r="I397" s="17">
        <v>2.4300000000000002</v>
      </c>
      <c r="J397" s="17">
        <v>2.95</v>
      </c>
      <c r="K397" s="23">
        <v>5750</v>
      </c>
      <c r="L397" s="20">
        <v>7443</v>
      </c>
      <c r="M397" s="20">
        <f t="shared" si="88"/>
        <v>14432.499999999998</v>
      </c>
      <c r="N397" s="26">
        <f t="shared" si="86"/>
        <v>14950</v>
      </c>
      <c r="O397" s="26">
        <f t="shared" si="87"/>
        <v>15525.000000000002</v>
      </c>
    </row>
    <row r="398" spans="2:15" s="13" customFormat="1" outlineLevel="1" collapsed="1" x14ac:dyDescent="0.25">
      <c r="B398" s="5" t="s">
        <v>131</v>
      </c>
      <c r="C398" s="15"/>
      <c r="D398" s="17">
        <f t="shared" ref="D398:O398" si="89">SUBTOTAL(1,D394:D397)</f>
        <v>1.3038279221317082</v>
      </c>
      <c r="E398" s="17">
        <f t="shared" si="89"/>
        <v>2.4175</v>
      </c>
      <c r="F398" s="17">
        <f t="shared" si="89"/>
        <v>2.4775</v>
      </c>
      <c r="G398" s="17">
        <f t="shared" si="89"/>
        <v>2.5274999999999999</v>
      </c>
      <c r="H398" s="17">
        <f t="shared" si="89"/>
        <v>3.1924999999999999</v>
      </c>
      <c r="I398" s="17">
        <f t="shared" si="89"/>
        <v>2.395</v>
      </c>
      <c r="J398" s="17">
        <f t="shared" si="89"/>
        <v>2.9375</v>
      </c>
      <c r="K398" s="23">
        <f t="shared" si="89"/>
        <v>5795</v>
      </c>
      <c r="L398" s="20">
        <f t="shared" si="89"/>
        <v>7554.75</v>
      </c>
      <c r="M398" s="20">
        <f t="shared" si="89"/>
        <v>14008.45</v>
      </c>
      <c r="N398" s="26">
        <f t="shared" si="89"/>
        <v>14355.7</v>
      </c>
      <c r="O398" s="26">
        <f t="shared" si="89"/>
        <v>14644.65</v>
      </c>
    </row>
    <row r="399" spans="2:15" s="13" customFormat="1" hidden="1" outlineLevel="2" x14ac:dyDescent="0.25">
      <c r="B399" s="3">
        <v>42430</v>
      </c>
      <c r="C399" s="15">
        <v>42431</v>
      </c>
      <c r="D399" s="17">
        <f t="shared" si="84"/>
        <v>1.146830985915493</v>
      </c>
      <c r="E399" s="17">
        <v>2.5499999999999998</v>
      </c>
      <c r="F399" s="17">
        <v>2.62</v>
      </c>
      <c r="G399" s="17">
        <v>2.7</v>
      </c>
      <c r="H399" s="17">
        <v>3.02</v>
      </c>
      <c r="I399" s="17">
        <v>2.4500000000000002</v>
      </c>
      <c r="J399" s="17">
        <v>3</v>
      </c>
      <c r="K399" s="23">
        <v>5680</v>
      </c>
      <c r="L399" s="20">
        <v>6514</v>
      </c>
      <c r="M399" s="20">
        <f t="shared" si="88"/>
        <v>14483.999999999998</v>
      </c>
      <c r="N399" s="26">
        <f t="shared" si="86"/>
        <v>14881.6</v>
      </c>
      <c r="O399" s="26">
        <f t="shared" si="87"/>
        <v>15336.000000000002</v>
      </c>
    </row>
    <row r="400" spans="2:15" s="13" customFormat="1" hidden="1" outlineLevel="2" x14ac:dyDescent="0.25">
      <c r="B400" s="3">
        <v>42430</v>
      </c>
      <c r="C400" s="15">
        <v>42438</v>
      </c>
      <c r="D400" s="17">
        <f t="shared" si="84"/>
        <v>1.2473591549295775</v>
      </c>
      <c r="E400" s="17">
        <v>2.58</v>
      </c>
      <c r="F400" s="17">
        <v>2.62</v>
      </c>
      <c r="G400" s="17">
        <v>2.65</v>
      </c>
      <c r="H400" s="17">
        <v>3.12</v>
      </c>
      <c r="I400" s="17">
        <v>2.64</v>
      </c>
      <c r="J400" s="17">
        <v>3</v>
      </c>
      <c r="K400" s="23">
        <v>5680</v>
      </c>
      <c r="L400" s="20">
        <v>7085</v>
      </c>
      <c r="M400" s="20">
        <f t="shared" si="88"/>
        <v>14654.4</v>
      </c>
      <c r="N400" s="26">
        <f t="shared" si="86"/>
        <v>14881.6</v>
      </c>
      <c r="O400" s="26">
        <f t="shared" si="87"/>
        <v>15052</v>
      </c>
    </row>
    <row r="401" spans="2:15" s="13" customFormat="1" hidden="1" outlineLevel="2" x14ac:dyDescent="0.25">
      <c r="B401" s="3">
        <v>42430</v>
      </c>
      <c r="C401" s="15">
        <v>42445</v>
      </c>
      <c r="D401" s="17">
        <f t="shared" si="84"/>
        <v>1.1848857644991213</v>
      </c>
      <c r="E401" s="17">
        <v>2.5</v>
      </c>
      <c r="F401" s="17">
        <v>2.5499999999999998</v>
      </c>
      <c r="G401" s="17">
        <v>2.6</v>
      </c>
      <c r="H401" s="17">
        <v>3.27</v>
      </c>
      <c r="I401" s="17">
        <v>2.62</v>
      </c>
      <c r="J401" s="17">
        <v>2.9</v>
      </c>
      <c r="K401" s="23">
        <v>5690</v>
      </c>
      <c r="L401" s="20">
        <v>6742</v>
      </c>
      <c r="M401" s="20">
        <f t="shared" si="88"/>
        <v>14225</v>
      </c>
      <c r="N401" s="26">
        <f t="shared" si="86"/>
        <v>14509.499999999998</v>
      </c>
      <c r="O401" s="26">
        <f t="shared" si="87"/>
        <v>14794</v>
      </c>
    </row>
    <row r="402" spans="2:15" s="13" customFormat="1" hidden="1" outlineLevel="2" x14ac:dyDescent="0.25">
      <c r="B402" s="3">
        <v>42430</v>
      </c>
      <c r="C402" s="15">
        <v>42452</v>
      </c>
      <c r="D402" s="17">
        <f t="shared" si="84"/>
        <v>1.3049645390070923</v>
      </c>
      <c r="E402" s="17">
        <v>2.52</v>
      </c>
      <c r="F402" s="17">
        <v>2.58</v>
      </c>
      <c r="G402" s="17">
        <v>2.64</v>
      </c>
      <c r="H402" s="17">
        <v>3.33</v>
      </c>
      <c r="I402" s="17">
        <v>2.65</v>
      </c>
      <c r="J402" s="17">
        <v>2.85</v>
      </c>
      <c r="K402" s="23">
        <v>5640</v>
      </c>
      <c r="L402" s="20">
        <v>7360</v>
      </c>
      <c r="M402" s="20">
        <f t="shared" si="88"/>
        <v>14212.8</v>
      </c>
      <c r="N402" s="26">
        <f t="shared" si="86"/>
        <v>14551.2</v>
      </c>
      <c r="O402" s="26">
        <f t="shared" si="87"/>
        <v>14889.6</v>
      </c>
    </row>
    <row r="403" spans="2:15" s="13" customFormat="1" hidden="1" outlineLevel="2" x14ac:dyDescent="0.25">
      <c r="B403" s="3">
        <v>42430</v>
      </c>
      <c r="C403" s="15">
        <v>42459</v>
      </c>
      <c r="D403" s="17">
        <f t="shared" si="84"/>
        <v>1.3232682060390764</v>
      </c>
      <c r="E403" s="17">
        <v>2.5499999999999998</v>
      </c>
      <c r="F403" s="17">
        <v>2.62</v>
      </c>
      <c r="G403" s="17">
        <v>2.73</v>
      </c>
      <c r="H403" s="17">
        <v>3.25</v>
      </c>
      <c r="I403" s="17">
        <v>2.62</v>
      </c>
      <c r="J403" s="17">
        <v>2.83</v>
      </c>
      <c r="K403" s="23">
        <v>5630</v>
      </c>
      <c r="L403" s="20">
        <v>7450</v>
      </c>
      <c r="M403" s="20">
        <f t="shared" si="88"/>
        <v>14356.499999999998</v>
      </c>
      <c r="N403" s="26">
        <f t="shared" si="86"/>
        <v>14750.6</v>
      </c>
      <c r="O403" s="26">
        <f t="shared" si="87"/>
        <v>15369.9</v>
      </c>
    </row>
    <row r="404" spans="2:15" s="13" customFormat="1" outlineLevel="1" collapsed="1" x14ac:dyDescent="0.25">
      <c r="B404" s="5" t="s">
        <v>132</v>
      </c>
      <c r="C404" s="15"/>
      <c r="D404" s="17">
        <f t="shared" ref="D404:O404" si="90">SUBTOTAL(1,D399:D403)</f>
        <v>1.2414617300780721</v>
      </c>
      <c r="E404" s="17">
        <f t="shared" si="90"/>
        <v>2.54</v>
      </c>
      <c r="F404" s="17">
        <f t="shared" si="90"/>
        <v>2.5980000000000003</v>
      </c>
      <c r="G404" s="17">
        <f t="shared" si="90"/>
        <v>2.6640000000000001</v>
      </c>
      <c r="H404" s="17">
        <f t="shared" si="90"/>
        <v>3.198</v>
      </c>
      <c r="I404" s="17">
        <f t="shared" si="90"/>
        <v>2.5960000000000001</v>
      </c>
      <c r="J404" s="17">
        <f t="shared" si="90"/>
        <v>2.9159999999999999</v>
      </c>
      <c r="K404" s="23">
        <f t="shared" si="90"/>
        <v>5664</v>
      </c>
      <c r="L404" s="20">
        <f t="shared" si="90"/>
        <v>7030.2</v>
      </c>
      <c r="M404" s="20">
        <f t="shared" si="90"/>
        <v>14386.539999999999</v>
      </c>
      <c r="N404" s="26">
        <f t="shared" si="90"/>
        <v>14714.9</v>
      </c>
      <c r="O404" s="26">
        <f t="shared" si="90"/>
        <v>15088.3</v>
      </c>
    </row>
    <row r="405" spans="2:15" s="13" customFormat="1" hidden="1" outlineLevel="2" x14ac:dyDescent="0.25">
      <c r="B405" s="3">
        <v>42461</v>
      </c>
      <c r="C405" s="15">
        <v>42466</v>
      </c>
      <c r="D405" s="17">
        <f t="shared" si="84"/>
        <v>1.3217857142857143</v>
      </c>
      <c r="E405" s="17">
        <v>2.58</v>
      </c>
      <c r="F405" s="17">
        <v>2.63</v>
      </c>
      <c r="G405" s="17">
        <v>2.76</v>
      </c>
      <c r="H405" s="17">
        <v>3.27</v>
      </c>
      <c r="I405" s="17">
        <v>2.63</v>
      </c>
      <c r="J405" s="17">
        <v>2.8</v>
      </c>
      <c r="K405" s="23">
        <v>5600</v>
      </c>
      <c r="L405" s="20">
        <v>7402</v>
      </c>
      <c r="M405" s="20">
        <f t="shared" si="88"/>
        <v>14448</v>
      </c>
      <c r="N405" s="26">
        <f t="shared" si="86"/>
        <v>14728</v>
      </c>
      <c r="O405" s="26">
        <f t="shared" si="87"/>
        <v>15455.999999999998</v>
      </c>
    </row>
    <row r="406" spans="2:15" s="13" customFormat="1" hidden="1" outlineLevel="2" x14ac:dyDescent="0.25">
      <c r="B406" s="3">
        <v>42461</v>
      </c>
      <c r="C406" s="15">
        <v>42473</v>
      </c>
      <c r="D406" s="17">
        <f t="shared" si="84"/>
        <v>1.3354838709677419</v>
      </c>
      <c r="E406" s="17">
        <v>2.5099999999999998</v>
      </c>
      <c r="F406" s="17">
        <v>2.58</v>
      </c>
      <c r="G406" s="17">
        <v>2.68</v>
      </c>
      <c r="H406" s="17">
        <v>3.37</v>
      </c>
      <c r="I406" s="17">
        <v>2.73</v>
      </c>
      <c r="J406" s="17">
        <v>2.7</v>
      </c>
      <c r="K406" s="23">
        <v>5580</v>
      </c>
      <c r="L406" s="20">
        <v>7452</v>
      </c>
      <c r="M406" s="20">
        <f t="shared" si="88"/>
        <v>14005.8</v>
      </c>
      <c r="N406" s="26">
        <f t="shared" si="86"/>
        <v>14396.4</v>
      </c>
      <c r="O406" s="26">
        <f t="shared" si="87"/>
        <v>14954.400000000001</v>
      </c>
    </row>
    <row r="407" spans="2:15" s="13" customFormat="1" hidden="1" outlineLevel="2" x14ac:dyDescent="0.25">
      <c r="B407" s="3">
        <v>42461</v>
      </c>
      <c r="C407" s="15">
        <v>42480</v>
      </c>
      <c r="D407" s="17">
        <f t="shared" si="84"/>
        <v>1.3229656419529838</v>
      </c>
      <c r="E407" s="17">
        <v>2.5</v>
      </c>
      <c r="F407" s="17">
        <v>2.56</v>
      </c>
      <c r="G407" s="17">
        <v>2.7</v>
      </c>
      <c r="H407" s="17">
        <v>3.42</v>
      </c>
      <c r="I407" s="17">
        <v>2.71</v>
      </c>
      <c r="J407" s="17">
        <v>2.65</v>
      </c>
      <c r="K407" s="23">
        <v>5530</v>
      </c>
      <c r="L407" s="20">
        <v>7316</v>
      </c>
      <c r="M407" s="20">
        <f t="shared" si="88"/>
        <v>13825</v>
      </c>
      <c r="N407" s="26">
        <f t="shared" si="86"/>
        <v>14156.800000000001</v>
      </c>
      <c r="O407" s="26">
        <f t="shared" si="87"/>
        <v>14931.000000000002</v>
      </c>
    </row>
    <row r="408" spans="2:15" s="13" customFormat="1" hidden="1" outlineLevel="2" x14ac:dyDescent="0.25">
      <c r="B408" s="3">
        <v>42461</v>
      </c>
      <c r="C408" s="15">
        <v>42487</v>
      </c>
      <c r="D408" s="17">
        <f t="shared" si="84"/>
        <v>1.2798198198198198</v>
      </c>
      <c r="E408" s="17">
        <v>2.54</v>
      </c>
      <c r="F408" s="17">
        <v>2.6</v>
      </c>
      <c r="G408" s="17">
        <v>2.78</v>
      </c>
      <c r="H408" s="17">
        <v>3.4</v>
      </c>
      <c r="I408" s="17">
        <v>2.7</v>
      </c>
      <c r="J408" s="17">
        <v>2.7</v>
      </c>
      <c r="K408" s="23">
        <v>5550</v>
      </c>
      <c r="L408" s="20">
        <v>7103</v>
      </c>
      <c r="M408" s="20">
        <f t="shared" si="88"/>
        <v>14097</v>
      </c>
      <c r="N408" s="26">
        <f t="shared" si="86"/>
        <v>14430</v>
      </c>
      <c r="O408" s="26">
        <f t="shared" si="87"/>
        <v>15428.999999999998</v>
      </c>
    </row>
    <row r="409" spans="2:15" s="13" customFormat="1" outlineLevel="1" collapsed="1" x14ac:dyDescent="0.25">
      <c r="B409" s="5" t="s">
        <v>133</v>
      </c>
      <c r="C409" s="15"/>
      <c r="D409" s="17">
        <f t="shared" ref="D409:O409" si="91">SUBTOTAL(1,D405:D408)</f>
        <v>1.3150137617565649</v>
      </c>
      <c r="E409" s="17">
        <f t="shared" si="91"/>
        <v>2.5324999999999998</v>
      </c>
      <c r="F409" s="17">
        <f t="shared" si="91"/>
        <v>2.5924999999999998</v>
      </c>
      <c r="G409" s="17">
        <f t="shared" si="91"/>
        <v>2.73</v>
      </c>
      <c r="H409" s="17">
        <f t="shared" si="91"/>
        <v>3.3650000000000002</v>
      </c>
      <c r="I409" s="17">
        <f t="shared" si="91"/>
        <v>2.6924999999999999</v>
      </c>
      <c r="J409" s="17">
        <f t="shared" si="91"/>
        <v>2.7125000000000004</v>
      </c>
      <c r="K409" s="23">
        <f t="shared" si="91"/>
        <v>5565</v>
      </c>
      <c r="L409" s="20">
        <f t="shared" si="91"/>
        <v>7318.25</v>
      </c>
      <c r="M409" s="20">
        <f t="shared" si="91"/>
        <v>14093.95</v>
      </c>
      <c r="N409" s="26">
        <f t="shared" si="91"/>
        <v>14427.800000000001</v>
      </c>
      <c r="O409" s="26">
        <f t="shared" si="91"/>
        <v>15192.6</v>
      </c>
    </row>
    <row r="410" spans="2:15" s="13" customFormat="1" hidden="1" outlineLevel="2" x14ac:dyDescent="0.25">
      <c r="B410" s="3">
        <v>42491</v>
      </c>
      <c r="C410" s="15">
        <v>42494</v>
      </c>
      <c r="D410" s="17">
        <f t="shared" si="84"/>
        <v>1.3028933092224231</v>
      </c>
      <c r="E410" s="17">
        <v>2.48</v>
      </c>
      <c r="F410" s="17">
        <v>2.5299999999999998</v>
      </c>
      <c r="G410" s="17">
        <v>2.73</v>
      </c>
      <c r="H410" s="17">
        <v>3.46</v>
      </c>
      <c r="I410" s="17">
        <v>2.67</v>
      </c>
      <c r="J410" s="17">
        <v>2.73</v>
      </c>
      <c r="K410" s="23">
        <v>5530</v>
      </c>
      <c r="L410" s="20">
        <v>7205</v>
      </c>
      <c r="M410" s="20">
        <f t="shared" si="88"/>
        <v>13714.4</v>
      </c>
      <c r="N410" s="26">
        <f t="shared" si="86"/>
        <v>13990.9</v>
      </c>
      <c r="O410" s="26">
        <f t="shared" si="87"/>
        <v>15096.9</v>
      </c>
    </row>
    <row r="411" spans="2:15" s="13" customFormat="1" hidden="1" outlineLevel="2" x14ac:dyDescent="0.25">
      <c r="B411" s="3">
        <v>42491</v>
      </c>
      <c r="C411" s="15">
        <v>42501</v>
      </c>
      <c r="D411" s="17">
        <f t="shared" si="84"/>
        <v>1.2881294964028778</v>
      </c>
      <c r="E411" s="17">
        <v>2.5</v>
      </c>
      <c r="F411" s="17">
        <v>2.58</v>
      </c>
      <c r="G411" s="17">
        <v>2.8</v>
      </c>
      <c r="H411" s="17">
        <v>3.44</v>
      </c>
      <c r="I411" s="17">
        <v>2.7</v>
      </c>
      <c r="J411" s="17">
        <v>2.77</v>
      </c>
      <c r="K411" s="23">
        <v>5560</v>
      </c>
      <c r="L411" s="20">
        <v>7162</v>
      </c>
      <c r="M411" s="20">
        <f t="shared" si="88"/>
        <v>13900</v>
      </c>
      <c r="N411" s="26">
        <f t="shared" si="86"/>
        <v>14344.800000000001</v>
      </c>
      <c r="O411" s="26">
        <f t="shared" si="87"/>
        <v>15567.999999999998</v>
      </c>
    </row>
    <row r="412" spans="2:15" s="13" customFormat="1" hidden="1" outlineLevel="2" x14ac:dyDescent="0.25">
      <c r="B412" s="3">
        <v>42491</v>
      </c>
      <c r="C412" s="15">
        <v>42508</v>
      </c>
      <c r="D412" s="17">
        <f t="shared" si="84"/>
        <v>1.3078853046594983</v>
      </c>
      <c r="E412" s="17">
        <v>2.5499999999999998</v>
      </c>
      <c r="F412" s="17">
        <v>2.65</v>
      </c>
      <c r="G412" s="17">
        <v>2.85</v>
      </c>
      <c r="H412" s="17">
        <v>3.44</v>
      </c>
      <c r="I412" s="17">
        <v>2.68</v>
      </c>
      <c r="J412" s="17">
        <v>2.85</v>
      </c>
      <c r="K412" s="23">
        <v>5580</v>
      </c>
      <c r="L412" s="20">
        <v>7298</v>
      </c>
      <c r="M412" s="20">
        <f t="shared" si="88"/>
        <v>14228.999999999998</v>
      </c>
      <c r="N412" s="26">
        <f t="shared" si="86"/>
        <v>14787</v>
      </c>
      <c r="O412" s="26">
        <f t="shared" si="87"/>
        <v>15903</v>
      </c>
    </row>
    <row r="413" spans="2:15" s="13" customFormat="1" hidden="1" outlineLevel="2" x14ac:dyDescent="0.25">
      <c r="B413" s="3">
        <v>42491</v>
      </c>
      <c r="C413" s="15">
        <v>42515</v>
      </c>
      <c r="D413" s="17">
        <f t="shared" si="84"/>
        <v>1.3075134168157423</v>
      </c>
      <c r="E413" s="17">
        <v>2.5499999999999998</v>
      </c>
      <c r="F413" s="17">
        <v>2.65</v>
      </c>
      <c r="G413" s="17">
        <v>2.8</v>
      </c>
      <c r="H413" s="17">
        <v>3.49</v>
      </c>
      <c r="I413" s="17">
        <v>2.64</v>
      </c>
      <c r="J413" s="17">
        <v>2.9</v>
      </c>
      <c r="K413" s="23">
        <v>5590</v>
      </c>
      <c r="L413" s="20">
        <v>7309</v>
      </c>
      <c r="M413" s="20">
        <f t="shared" si="88"/>
        <v>14254.499999999998</v>
      </c>
      <c r="N413" s="26">
        <f t="shared" si="86"/>
        <v>14813.5</v>
      </c>
      <c r="O413" s="26">
        <f t="shared" si="87"/>
        <v>15651.999999999998</v>
      </c>
    </row>
    <row r="414" spans="2:15" s="13" customFormat="1" outlineLevel="1" collapsed="1" x14ac:dyDescent="0.25">
      <c r="B414" s="5" t="s">
        <v>134</v>
      </c>
      <c r="C414" s="15"/>
      <c r="D414" s="17">
        <f t="shared" ref="D414:O414" si="92">SUBTOTAL(1,D410:D413)</f>
        <v>1.3016053817751354</v>
      </c>
      <c r="E414" s="17">
        <f t="shared" si="92"/>
        <v>2.52</v>
      </c>
      <c r="F414" s="17">
        <f t="shared" si="92"/>
        <v>2.6025</v>
      </c>
      <c r="G414" s="17">
        <f t="shared" si="92"/>
        <v>2.7949999999999999</v>
      </c>
      <c r="H414" s="17">
        <f t="shared" si="92"/>
        <v>3.4575</v>
      </c>
      <c r="I414" s="17">
        <f t="shared" si="92"/>
        <v>2.6725000000000003</v>
      </c>
      <c r="J414" s="17">
        <f t="shared" si="92"/>
        <v>2.8125</v>
      </c>
      <c r="K414" s="23">
        <f t="shared" si="92"/>
        <v>5565</v>
      </c>
      <c r="L414" s="20">
        <f t="shared" si="92"/>
        <v>7243.5</v>
      </c>
      <c r="M414" s="20">
        <f t="shared" si="92"/>
        <v>14024.475</v>
      </c>
      <c r="N414" s="26">
        <f t="shared" si="92"/>
        <v>14484.05</v>
      </c>
      <c r="O414" s="26">
        <f t="shared" si="92"/>
        <v>15554.974999999999</v>
      </c>
    </row>
    <row r="415" spans="2:15" s="13" customFormat="1" hidden="1" outlineLevel="2" x14ac:dyDescent="0.25">
      <c r="B415" s="3">
        <v>42522</v>
      </c>
      <c r="C415" s="15">
        <v>42522</v>
      </c>
      <c r="D415" s="17">
        <f t="shared" si="84"/>
        <v>1.2583774250440918</v>
      </c>
      <c r="E415" s="17">
        <v>2.5499999999999998</v>
      </c>
      <c r="F415" s="17">
        <v>2.65</v>
      </c>
      <c r="G415" s="17">
        <v>2.8</v>
      </c>
      <c r="H415" s="17">
        <v>3.64</v>
      </c>
      <c r="I415" s="17">
        <v>2.78</v>
      </c>
      <c r="J415" s="17">
        <v>2.9</v>
      </c>
      <c r="K415" s="23">
        <v>5670</v>
      </c>
      <c r="L415" s="20">
        <v>7135</v>
      </c>
      <c r="M415" s="20">
        <f t="shared" si="88"/>
        <v>14458.499999999998</v>
      </c>
      <c r="N415" s="26">
        <f t="shared" si="86"/>
        <v>15025.5</v>
      </c>
      <c r="O415" s="26">
        <f t="shared" si="87"/>
        <v>15875.999999999998</v>
      </c>
    </row>
    <row r="416" spans="2:15" s="13" customFormat="1" hidden="1" outlineLevel="2" x14ac:dyDescent="0.25">
      <c r="B416" s="3">
        <v>42522</v>
      </c>
      <c r="C416" s="15">
        <v>42529</v>
      </c>
      <c r="D416" s="17">
        <f t="shared" si="84"/>
        <v>1.3236234458259326</v>
      </c>
      <c r="E416" s="17">
        <v>2.6</v>
      </c>
      <c r="F416" s="17">
        <v>2.68</v>
      </c>
      <c r="G416" s="17">
        <v>2.8</v>
      </c>
      <c r="H416" s="17">
        <v>3.64</v>
      </c>
      <c r="I416" s="17">
        <v>2.76</v>
      </c>
      <c r="J416" s="17">
        <v>2.9</v>
      </c>
      <c r="K416" s="23">
        <v>5630</v>
      </c>
      <c r="L416" s="20">
        <v>7452</v>
      </c>
      <c r="M416" s="20">
        <f t="shared" si="88"/>
        <v>14638</v>
      </c>
      <c r="N416" s="26">
        <f t="shared" si="86"/>
        <v>15088.400000000001</v>
      </c>
      <c r="O416" s="26">
        <f t="shared" si="87"/>
        <v>15763.999999999998</v>
      </c>
    </row>
    <row r="417" spans="2:15" s="13" customFormat="1" hidden="1" outlineLevel="2" x14ac:dyDescent="0.25">
      <c r="B417" s="3">
        <v>42522</v>
      </c>
      <c r="C417" s="15">
        <v>42536</v>
      </c>
      <c r="D417" s="17">
        <f t="shared" si="84"/>
        <v>1.2948672566371682</v>
      </c>
      <c r="E417" s="17">
        <v>2.6</v>
      </c>
      <c r="F417" s="17">
        <v>2.7</v>
      </c>
      <c r="G417" s="17">
        <v>2.8</v>
      </c>
      <c r="H417" s="17">
        <v>3.64</v>
      </c>
      <c r="I417" s="17">
        <v>2.76</v>
      </c>
      <c r="J417" s="17">
        <v>2.9</v>
      </c>
      <c r="K417" s="23">
        <v>5650</v>
      </c>
      <c r="L417" s="20">
        <v>7316</v>
      </c>
      <c r="M417" s="20">
        <f t="shared" si="88"/>
        <v>14690</v>
      </c>
      <c r="N417" s="26">
        <f t="shared" si="86"/>
        <v>15255.000000000002</v>
      </c>
      <c r="O417" s="26">
        <f t="shared" si="87"/>
        <v>15819.999999999998</v>
      </c>
    </row>
    <row r="418" spans="2:15" s="13" customFormat="1" hidden="1" outlineLevel="2" x14ac:dyDescent="0.25">
      <c r="B418" s="3">
        <v>42522</v>
      </c>
      <c r="C418" s="15">
        <v>42543</v>
      </c>
      <c r="D418" s="17">
        <f t="shared" si="84"/>
        <v>1.2964285714285715</v>
      </c>
      <c r="E418" s="17">
        <v>2.6</v>
      </c>
      <c r="F418" s="17">
        <v>2.65</v>
      </c>
      <c r="G418" s="17">
        <v>2.8</v>
      </c>
      <c r="H418" s="17">
        <v>3.62</v>
      </c>
      <c r="I418" s="17">
        <v>2.83</v>
      </c>
      <c r="J418" s="17">
        <v>2.93</v>
      </c>
      <c r="K418" s="23">
        <v>5600</v>
      </c>
      <c r="L418" s="20">
        <v>7260</v>
      </c>
      <c r="M418" s="20">
        <f t="shared" si="88"/>
        <v>14560</v>
      </c>
      <c r="N418" s="26">
        <f t="shared" si="86"/>
        <v>14840</v>
      </c>
      <c r="O418" s="26">
        <f t="shared" si="87"/>
        <v>15679.999999999998</v>
      </c>
    </row>
    <row r="419" spans="2:15" s="13" customFormat="1" hidden="1" outlineLevel="2" x14ac:dyDescent="0.25">
      <c r="B419" s="3">
        <v>42522</v>
      </c>
      <c r="C419" s="15">
        <v>42550</v>
      </c>
      <c r="D419" s="17">
        <f t="shared" si="84"/>
        <v>1.2661319073083779</v>
      </c>
      <c r="E419" s="17">
        <v>2.6</v>
      </c>
      <c r="F419" s="17">
        <v>2.66</v>
      </c>
      <c r="G419" s="17">
        <v>2.8</v>
      </c>
      <c r="H419" s="17">
        <v>3.41</v>
      </c>
      <c r="I419" s="17">
        <v>2.92</v>
      </c>
      <c r="J419" s="17">
        <v>2.95</v>
      </c>
      <c r="K419" s="23">
        <v>5610</v>
      </c>
      <c r="L419" s="20">
        <v>7103</v>
      </c>
      <c r="M419" s="20">
        <f t="shared" si="88"/>
        <v>14586</v>
      </c>
      <c r="N419" s="26">
        <f t="shared" si="86"/>
        <v>14922.6</v>
      </c>
      <c r="O419" s="26">
        <f t="shared" si="87"/>
        <v>15707.999999999998</v>
      </c>
    </row>
    <row r="420" spans="2:15" s="13" customFormat="1" outlineLevel="1" collapsed="1" x14ac:dyDescent="0.25">
      <c r="B420" s="5" t="s">
        <v>135</v>
      </c>
      <c r="C420" s="15"/>
      <c r="D420" s="17">
        <f t="shared" ref="D420:O420" si="93">SUBTOTAL(1,D415:D419)</f>
        <v>1.2878857212488284</v>
      </c>
      <c r="E420" s="17">
        <f t="shared" si="93"/>
        <v>2.59</v>
      </c>
      <c r="F420" s="17">
        <f t="shared" si="93"/>
        <v>2.6680000000000001</v>
      </c>
      <c r="G420" s="17">
        <f t="shared" si="93"/>
        <v>2.8</v>
      </c>
      <c r="H420" s="17">
        <f t="shared" si="93"/>
        <v>3.59</v>
      </c>
      <c r="I420" s="17">
        <f t="shared" si="93"/>
        <v>2.8099999999999996</v>
      </c>
      <c r="J420" s="17">
        <f t="shared" si="93"/>
        <v>2.9159999999999995</v>
      </c>
      <c r="K420" s="23">
        <f t="shared" si="93"/>
        <v>5632</v>
      </c>
      <c r="L420" s="20">
        <f t="shared" si="93"/>
        <v>7253.2</v>
      </c>
      <c r="M420" s="20">
        <f t="shared" si="93"/>
        <v>14586.5</v>
      </c>
      <c r="N420" s="26">
        <f t="shared" si="93"/>
        <v>15026.3</v>
      </c>
      <c r="O420" s="26">
        <f t="shared" si="93"/>
        <v>15769.599999999997</v>
      </c>
    </row>
    <row r="421" spans="2:15" s="13" customFormat="1" hidden="1" outlineLevel="2" x14ac:dyDescent="0.25">
      <c r="B421" s="3">
        <v>42552</v>
      </c>
      <c r="C421" s="15">
        <v>42557</v>
      </c>
      <c r="D421" s="17">
        <f t="shared" si="84"/>
        <v>1.295863309352518</v>
      </c>
      <c r="E421" s="17">
        <v>2.62</v>
      </c>
      <c r="F421" s="17">
        <v>2.67</v>
      </c>
      <c r="G421" s="17">
        <v>2.8</v>
      </c>
      <c r="H421" s="17">
        <v>3.39</v>
      </c>
      <c r="I421" s="17">
        <v>2.93</v>
      </c>
      <c r="J421" s="17">
        <v>3</v>
      </c>
      <c r="K421" s="23">
        <v>5560</v>
      </c>
      <c r="L421" s="20">
        <v>7205</v>
      </c>
      <c r="M421" s="20">
        <f t="shared" si="88"/>
        <v>14567.2</v>
      </c>
      <c r="N421" s="26">
        <f t="shared" si="86"/>
        <v>14845.199999999999</v>
      </c>
      <c r="O421" s="26">
        <f t="shared" si="87"/>
        <v>15567.999999999998</v>
      </c>
    </row>
    <row r="422" spans="2:15" s="13" customFormat="1" hidden="1" outlineLevel="2" x14ac:dyDescent="0.25">
      <c r="B422" s="3">
        <v>42552</v>
      </c>
      <c r="C422" s="15">
        <v>42564</v>
      </c>
      <c r="D422" s="17">
        <f t="shared" si="84"/>
        <v>1.2789285714285714</v>
      </c>
      <c r="E422" s="17">
        <v>2.65</v>
      </c>
      <c r="F422" s="17">
        <v>2.7</v>
      </c>
      <c r="G422" s="17">
        <v>2.85</v>
      </c>
      <c r="H422" s="17">
        <v>3.46</v>
      </c>
      <c r="I422" s="17">
        <v>2.92</v>
      </c>
      <c r="J422" s="17">
        <v>3</v>
      </c>
      <c r="K422" s="23">
        <v>5600</v>
      </c>
      <c r="L422" s="20">
        <v>7162</v>
      </c>
      <c r="M422" s="20">
        <f t="shared" si="88"/>
        <v>14840</v>
      </c>
      <c r="N422" s="26">
        <f t="shared" si="86"/>
        <v>15120.000000000002</v>
      </c>
      <c r="O422" s="26">
        <f t="shared" si="87"/>
        <v>15960</v>
      </c>
    </row>
    <row r="423" spans="2:15" s="13" customFormat="1" hidden="1" outlineLevel="2" x14ac:dyDescent="0.25">
      <c r="B423" s="3">
        <v>42552</v>
      </c>
      <c r="C423" s="15">
        <v>42571</v>
      </c>
      <c r="D423" s="17">
        <f t="shared" si="84"/>
        <v>1.3102333931777379</v>
      </c>
      <c r="E423" s="17">
        <v>2.7</v>
      </c>
      <c r="F423" s="17">
        <v>2.8</v>
      </c>
      <c r="G423" s="17">
        <v>2.9</v>
      </c>
      <c r="H423" s="17">
        <v>3.37</v>
      </c>
      <c r="I423" s="17">
        <v>2.93</v>
      </c>
      <c r="J423" s="17">
        <v>3.05</v>
      </c>
      <c r="K423" s="23">
        <v>5570</v>
      </c>
      <c r="L423" s="20">
        <v>7298</v>
      </c>
      <c r="M423" s="20">
        <f t="shared" si="88"/>
        <v>15039.000000000002</v>
      </c>
      <c r="N423" s="26">
        <f t="shared" si="86"/>
        <v>15595.999999999998</v>
      </c>
      <c r="O423" s="26">
        <f t="shared" si="87"/>
        <v>16153</v>
      </c>
    </row>
    <row r="424" spans="2:15" s="13" customFormat="1" hidden="1" outlineLevel="2" x14ac:dyDescent="0.25">
      <c r="B424" s="3">
        <v>42552</v>
      </c>
      <c r="C424" s="15">
        <v>42578</v>
      </c>
      <c r="D424" s="17">
        <f t="shared" si="84"/>
        <v>1.316936936936937</v>
      </c>
      <c r="E424" s="17">
        <v>2.75</v>
      </c>
      <c r="F424" s="17">
        <v>2.8</v>
      </c>
      <c r="G424" s="17">
        <v>2.91</v>
      </c>
      <c r="H424" s="17">
        <v>3.47</v>
      </c>
      <c r="I424" s="17">
        <v>2.93</v>
      </c>
      <c r="J424" s="17">
        <v>3.13</v>
      </c>
      <c r="K424" s="23">
        <v>5550</v>
      </c>
      <c r="L424" s="20">
        <v>7309</v>
      </c>
      <c r="M424" s="20">
        <f t="shared" si="88"/>
        <v>15262.5</v>
      </c>
      <c r="N424" s="26">
        <f t="shared" si="86"/>
        <v>15539.999999999998</v>
      </c>
      <c r="O424" s="26">
        <f t="shared" si="87"/>
        <v>16150.5</v>
      </c>
    </row>
    <row r="425" spans="2:15" s="13" customFormat="1" outlineLevel="1" collapsed="1" x14ac:dyDescent="0.25">
      <c r="B425" s="5" t="s">
        <v>136</v>
      </c>
      <c r="C425" s="15"/>
      <c r="D425" s="17">
        <f t="shared" ref="D425:O425" si="94">SUBTOTAL(1,D421:D424)</f>
        <v>1.300490552723941</v>
      </c>
      <c r="E425" s="17">
        <f t="shared" si="94"/>
        <v>2.6799999999999997</v>
      </c>
      <c r="F425" s="17">
        <f t="shared" si="94"/>
        <v>2.7424999999999997</v>
      </c>
      <c r="G425" s="17">
        <f t="shared" si="94"/>
        <v>2.8650000000000002</v>
      </c>
      <c r="H425" s="17">
        <f t="shared" si="94"/>
        <v>3.4224999999999999</v>
      </c>
      <c r="I425" s="17">
        <f t="shared" si="94"/>
        <v>2.9274999999999998</v>
      </c>
      <c r="J425" s="17">
        <f t="shared" si="94"/>
        <v>3.0449999999999999</v>
      </c>
      <c r="K425" s="23">
        <f t="shared" si="94"/>
        <v>5570</v>
      </c>
      <c r="L425" s="20">
        <f t="shared" si="94"/>
        <v>7243.5</v>
      </c>
      <c r="M425" s="20">
        <f t="shared" si="94"/>
        <v>14927.175000000001</v>
      </c>
      <c r="N425" s="26">
        <f t="shared" si="94"/>
        <v>15275.3</v>
      </c>
      <c r="O425" s="26">
        <f t="shared" si="94"/>
        <v>15957.875</v>
      </c>
    </row>
    <row r="426" spans="2:15" s="13" customFormat="1" hidden="1" outlineLevel="2" x14ac:dyDescent="0.25">
      <c r="B426" s="3">
        <v>42583</v>
      </c>
      <c r="C426" s="15">
        <v>42585</v>
      </c>
      <c r="D426" s="17">
        <f t="shared" si="84"/>
        <v>1.5652727272727274</v>
      </c>
      <c r="E426" s="17">
        <v>2.81</v>
      </c>
      <c r="F426" s="17">
        <v>2.91</v>
      </c>
      <c r="G426" s="17">
        <v>3.03</v>
      </c>
      <c r="H426" s="17">
        <v>3.52</v>
      </c>
      <c r="I426" s="17">
        <v>2.92</v>
      </c>
      <c r="J426" s="17">
        <v>3.2</v>
      </c>
      <c r="K426" s="23">
        <v>5500</v>
      </c>
      <c r="L426" s="20">
        <v>8609</v>
      </c>
      <c r="M426" s="20">
        <f t="shared" si="88"/>
        <v>15455</v>
      </c>
      <c r="N426" s="26">
        <f t="shared" si="86"/>
        <v>16005</v>
      </c>
      <c r="O426" s="26">
        <f t="shared" si="87"/>
        <v>16665</v>
      </c>
    </row>
    <row r="427" spans="2:15" s="13" customFormat="1" hidden="1" outlineLevel="2" x14ac:dyDescent="0.25">
      <c r="B427" s="3">
        <v>42583</v>
      </c>
      <c r="C427" s="15">
        <v>42592</v>
      </c>
      <c r="D427" s="17">
        <f t="shared" si="84"/>
        <v>1.6422867513611614</v>
      </c>
      <c r="E427" s="17">
        <v>2.88</v>
      </c>
      <c r="F427" s="17">
        <v>2.95</v>
      </c>
      <c r="G427" s="17">
        <v>3</v>
      </c>
      <c r="H427" s="17">
        <v>3.62</v>
      </c>
      <c r="I427" s="17">
        <v>3.01</v>
      </c>
      <c r="J427" s="17">
        <v>3.25</v>
      </c>
      <c r="K427" s="23">
        <v>5510</v>
      </c>
      <c r="L427" s="20">
        <v>9049</v>
      </c>
      <c r="M427" s="20">
        <f t="shared" si="88"/>
        <v>15868.8</v>
      </c>
      <c r="N427" s="26">
        <f t="shared" si="86"/>
        <v>16254.500000000002</v>
      </c>
      <c r="O427" s="26">
        <f t="shared" si="87"/>
        <v>16530</v>
      </c>
    </row>
    <row r="428" spans="2:15" hidden="1" outlineLevel="2" x14ac:dyDescent="0.25">
      <c r="B428" s="3">
        <v>42583</v>
      </c>
      <c r="C428" s="15">
        <v>42599</v>
      </c>
      <c r="D428" s="17">
        <f t="shared" si="84"/>
        <v>1.6218806509945751</v>
      </c>
      <c r="E428" s="17">
        <v>2.9</v>
      </c>
      <c r="F428" s="17">
        <v>2.99</v>
      </c>
      <c r="G428" s="17">
        <v>3.04</v>
      </c>
      <c r="H428" s="17">
        <v>3.62</v>
      </c>
      <c r="I428" s="17">
        <v>2.96</v>
      </c>
      <c r="J428" s="17">
        <v>3.18</v>
      </c>
      <c r="K428" s="23">
        <v>5530</v>
      </c>
      <c r="L428" s="20">
        <v>8969</v>
      </c>
      <c r="M428" s="20">
        <f t="shared" si="88"/>
        <v>16037</v>
      </c>
      <c r="N428" s="26">
        <f>K428*F428</f>
        <v>16534.7</v>
      </c>
      <c r="O428" s="26">
        <f t="shared" si="87"/>
        <v>16811.2</v>
      </c>
    </row>
    <row r="429" spans="2:15" hidden="1" outlineLevel="2" x14ac:dyDescent="0.25">
      <c r="B429" s="3">
        <v>42583</v>
      </c>
      <c r="C429" s="15">
        <v>42606</v>
      </c>
      <c r="D429" s="17">
        <f t="shared" si="84"/>
        <v>1.5394545454545454</v>
      </c>
      <c r="E429" s="17">
        <v>2.94</v>
      </c>
      <c r="F429" s="17">
        <v>3</v>
      </c>
      <c r="G429" s="17">
        <v>3.03</v>
      </c>
      <c r="H429" s="17">
        <v>3.63</v>
      </c>
      <c r="I429" s="17">
        <v>2.92</v>
      </c>
      <c r="J429" s="17">
        <v>3.1</v>
      </c>
      <c r="K429" s="23">
        <v>5500</v>
      </c>
      <c r="L429" s="20">
        <v>8467</v>
      </c>
      <c r="M429" s="20">
        <f t="shared" si="88"/>
        <v>16170</v>
      </c>
      <c r="N429" s="26">
        <f t="shared" si="86"/>
        <v>16500</v>
      </c>
      <c r="O429" s="26">
        <f t="shared" si="87"/>
        <v>16665</v>
      </c>
    </row>
    <row r="430" spans="2:15" hidden="1" outlineLevel="2" x14ac:dyDescent="0.25">
      <c r="B430" s="3">
        <v>42583</v>
      </c>
      <c r="C430" s="15">
        <v>42613</v>
      </c>
      <c r="D430" s="17">
        <f t="shared" si="84"/>
        <v>1.4741818181818183</v>
      </c>
      <c r="E430" s="17">
        <v>2.95</v>
      </c>
      <c r="F430" s="17">
        <v>3</v>
      </c>
      <c r="G430" s="17">
        <v>3.04</v>
      </c>
      <c r="H430" s="17">
        <v>3.59</v>
      </c>
      <c r="I430" s="17">
        <v>2.9</v>
      </c>
      <c r="J430" s="17">
        <v>3.02</v>
      </c>
      <c r="K430" s="23">
        <v>5500</v>
      </c>
      <c r="L430" s="20">
        <v>8108</v>
      </c>
      <c r="M430" s="20">
        <f t="shared" si="88"/>
        <v>16225.000000000002</v>
      </c>
      <c r="N430" s="26">
        <f t="shared" si="86"/>
        <v>16500</v>
      </c>
      <c r="O430" s="26">
        <f t="shared" si="87"/>
        <v>16720</v>
      </c>
    </row>
    <row r="431" spans="2:15" s="13" customFormat="1" outlineLevel="1" collapsed="1" x14ac:dyDescent="0.25">
      <c r="B431" s="5" t="s">
        <v>137</v>
      </c>
      <c r="C431" s="15"/>
      <c r="D431" s="17">
        <f t="shared" ref="D431:O431" si="95">SUBTOTAL(1,D426:D430)</f>
        <v>1.5686152986529656</v>
      </c>
      <c r="E431" s="17">
        <f t="shared" si="95"/>
        <v>2.8959999999999999</v>
      </c>
      <c r="F431" s="17">
        <f t="shared" si="95"/>
        <v>2.97</v>
      </c>
      <c r="G431" s="17">
        <f t="shared" si="95"/>
        <v>3.028</v>
      </c>
      <c r="H431" s="17">
        <f t="shared" si="95"/>
        <v>3.5960000000000001</v>
      </c>
      <c r="I431" s="17">
        <f t="shared" si="95"/>
        <v>2.9420000000000002</v>
      </c>
      <c r="J431" s="17">
        <f t="shared" si="95"/>
        <v>3.15</v>
      </c>
      <c r="K431" s="23">
        <f t="shared" si="95"/>
        <v>5508</v>
      </c>
      <c r="L431" s="20">
        <f t="shared" si="95"/>
        <v>8640.4</v>
      </c>
      <c r="M431" s="20">
        <f t="shared" si="95"/>
        <v>15951.16</v>
      </c>
      <c r="N431" s="26">
        <f t="shared" si="95"/>
        <v>16358.84</v>
      </c>
      <c r="O431" s="26">
        <f t="shared" si="95"/>
        <v>16678.239999999998</v>
      </c>
    </row>
    <row r="432" spans="2:15" hidden="1" outlineLevel="2" x14ac:dyDescent="0.25">
      <c r="B432" s="3">
        <v>42614</v>
      </c>
      <c r="C432" s="15">
        <v>42620</v>
      </c>
      <c r="D432" s="17">
        <f t="shared" si="84"/>
        <v>1.3898550724637682</v>
      </c>
      <c r="E432" s="17">
        <v>2.96</v>
      </c>
      <c r="F432" s="17">
        <v>3</v>
      </c>
      <c r="G432" s="17">
        <v>3.08</v>
      </c>
      <c r="H432" s="17">
        <v>3.65</v>
      </c>
      <c r="I432" s="17">
        <v>2.94</v>
      </c>
      <c r="J432" s="17">
        <v>3</v>
      </c>
      <c r="K432" s="23">
        <v>5520</v>
      </c>
      <c r="L432" s="20">
        <v>7672</v>
      </c>
      <c r="M432" s="20">
        <f t="shared" si="88"/>
        <v>16339.199999999999</v>
      </c>
      <c r="N432" s="26">
        <f t="shared" si="86"/>
        <v>16560</v>
      </c>
      <c r="O432" s="26">
        <f t="shared" si="87"/>
        <v>17001.600000000002</v>
      </c>
    </row>
    <row r="433" spans="2:15" hidden="1" outlineLevel="2" x14ac:dyDescent="0.25">
      <c r="B433" s="3">
        <v>42614</v>
      </c>
      <c r="C433" s="15">
        <v>42627</v>
      </c>
      <c r="D433" s="17">
        <f t="shared" si="84"/>
        <v>1.51</v>
      </c>
      <c r="E433" s="17">
        <v>2.96</v>
      </c>
      <c r="F433" s="17">
        <v>3.04</v>
      </c>
      <c r="G433" s="17">
        <v>3.12</v>
      </c>
      <c r="H433" s="17">
        <v>3.65</v>
      </c>
      <c r="I433" s="17">
        <v>2.85</v>
      </c>
      <c r="J433" s="17">
        <v>3</v>
      </c>
      <c r="K433" s="23">
        <v>5500</v>
      </c>
      <c r="L433" s="20">
        <v>8305</v>
      </c>
      <c r="M433" s="20">
        <f t="shared" si="88"/>
        <v>16280</v>
      </c>
      <c r="N433" s="26">
        <f t="shared" si="86"/>
        <v>16720</v>
      </c>
      <c r="O433" s="26">
        <f t="shared" si="87"/>
        <v>17160</v>
      </c>
    </row>
    <row r="434" spans="2:15" hidden="1" outlineLevel="2" x14ac:dyDescent="0.25">
      <c r="B434" s="3">
        <v>42614</v>
      </c>
      <c r="C434" s="15">
        <v>42634</v>
      </c>
      <c r="D434" s="17">
        <f t="shared" si="84"/>
        <v>1.3944244604316547</v>
      </c>
      <c r="E434" s="17">
        <v>2.96</v>
      </c>
      <c r="F434" s="17">
        <v>3.04</v>
      </c>
      <c r="G434" s="17">
        <v>3.13</v>
      </c>
      <c r="H434" s="17">
        <v>3.65</v>
      </c>
      <c r="I434" s="17">
        <v>2.92</v>
      </c>
      <c r="J434" s="17">
        <v>3</v>
      </c>
      <c r="K434" s="23">
        <v>5560</v>
      </c>
      <c r="L434" s="20">
        <v>7753</v>
      </c>
      <c r="M434" s="20">
        <f t="shared" si="88"/>
        <v>16457.599999999999</v>
      </c>
      <c r="N434" s="26">
        <f t="shared" si="86"/>
        <v>16902.400000000001</v>
      </c>
      <c r="O434" s="26">
        <f t="shared" si="87"/>
        <v>17402.8</v>
      </c>
    </row>
    <row r="435" spans="2:15" hidden="1" outlineLevel="2" x14ac:dyDescent="0.25">
      <c r="B435" s="3">
        <v>42614</v>
      </c>
      <c r="C435" s="15">
        <v>42641</v>
      </c>
      <c r="D435" s="17">
        <f t="shared" si="84"/>
        <v>1.489792231255646</v>
      </c>
      <c r="E435" s="17">
        <v>2.95</v>
      </c>
      <c r="F435" s="17">
        <v>3.05</v>
      </c>
      <c r="G435" s="17">
        <v>3.15</v>
      </c>
      <c r="H435" s="17">
        <v>3.64</v>
      </c>
      <c r="I435" s="17">
        <v>2.94</v>
      </c>
      <c r="J435" s="17">
        <v>2.95</v>
      </c>
      <c r="K435" s="23">
        <v>5535</v>
      </c>
      <c r="L435" s="20">
        <v>8246</v>
      </c>
      <c r="M435" s="20">
        <f t="shared" si="88"/>
        <v>16328.250000000002</v>
      </c>
      <c r="N435" s="26">
        <f t="shared" si="86"/>
        <v>16881.75</v>
      </c>
      <c r="O435" s="26">
        <f t="shared" si="87"/>
        <v>17435.25</v>
      </c>
    </row>
    <row r="436" spans="2:15" s="13" customFormat="1" outlineLevel="1" collapsed="1" x14ac:dyDescent="0.25">
      <c r="B436" s="5" t="s">
        <v>138</v>
      </c>
      <c r="C436" s="15"/>
      <c r="D436" s="17">
        <f t="shared" ref="D436:O436" si="96">SUBTOTAL(1,D432:D435)</f>
        <v>1.4460179410377672</v>
      </c>
      <c r="E436" s="17">
        <f t="shared" si="96"/>
        <v>2.9574999999999996</v>
      </c>
      <c r="F436" s="17">
        <f t="shared" si="96"/>
        <v>3.0324999999999998</v>
      </c>
      <c r="G436" s="17">
        <f t="shared" si="96"/>
        <v>3.12</v>
      </c>
      <c r="H436" s="17">
        <f t="shared" si="96"/>
        <v>3.6475</v>
      </c>
      <c r="I436" s="17">
        <f t="shared" si="96"/>
        <v>2.9125000000000001</v>
      </c>
      <c r="J436" s="17">
        <f t="shared" si="96"/>
        <v>2.9874999999999998</v>
      </c>
      <c r="K436" s="23">
        <f t="shared" si="96"/>
        <v>5528.75</v>
      </c>
      <c r="L436" s="20">
        <f t="shared" si="96"/>
        <v>7994</v>
      </c>
      <c r="M436" s="20">
        <f t="shared" si="96"/>
        <v>16351.262499999999</v>
      </c>
      <c r="N436" s="26">
        <f t="shared" si="96"/>
        <v>16766.037499999999</v>
      </c>
      <c r="O436" s="26">
        <f t="shared" si="96"/>
        <v>17249.912500000002</v>
      </c>
    </row>
    <row r="437" spans="2:15" hidden="1" outlineLevel="2" x14ac:dyDescent="0.25">
      <c r="B437" s="3">
        <v>42644</v>
      </c>
      <c r="C437" s="15">
        <v>42648</v>
      </c>
      <c r="D437" s="17">
        <f t="shared" si="84"/>
        <v>1.5160360360360361</v>
      </c>
      <c r="E437" s="17">
        <v>2.9</v>
      </c>
      <c r="F437" s="17">
        <v>3.01</v>
      </c>
      <c r="G437" s="17">
        <v>3.11</v>
      </c>
      <c r="H437" s="17">
        <v>3.64</v>
      </c>
      <c r="I437" s="17">
        <v>2.99</v>
      </c>
      <c r="J437" s="17">
        <v>2.95</v>
      </c>
      <c r="K437" s="23">
        <v>5550</v>
      </c>
      <c r="L437" s="20">
        <v>8414</v>
      </c>
      <c r="M437" s="20">
        <f t="shared" si="88"/>
        <v>16095</v>
      </c>
      <c r="N437" s="26">
        <f t="shared" si="86"/>
        <v>16705.5</v>
      </c>
      <c r="O437" s="26">
        <f t="shared" si="87"/>
        <v>17260.5</v>
      </c>
    </row>
    <row r="438" spans="2:15" hidden="1" outlineLevel="2" x14ac:dyDescent="0.25">
      <c r="B438" s="3">
        <v>42644</v>
      </c>
      <c r="C438" s="15">
        <v>42655</v>
      </c>
      <c r="D438" s="17">
        <f t="shared" si="84"/>
        <v>1.5008992805755397</v>
      </c>
      <c r="E438" s="17">
        <v>2.9</v>
      </c>
      <c r="F438" s="17">
        <v>3.01</v>
      </c>
      <c r="G438" s="17">
        <v>3.12</v>
      </c>
      <c r="H438" s="17">
        <v>3.57</v>
      </c>
      <c r="I438" s="17">
        <v>3.01</v>
      </c>
      <c r="J438" s="17">
        <v>2.9</v>
      </c>
      <c r="K438" s="23">
        <v>5560</v>
      </c>
      <c r="L438" s="20">
        <v>8345</v>
      </c>
      <c r="M438" s="20">
        <f t="shared" si="88"/>
        <v>16124</v>
      </c>
      <c r="N438" s="26">
        <f t="shared" si="86"/>
        <v>16735.599999999999</v>
      </c>
      <c r="O438" s="26">
        <f t="shared" si="87"/>
        <v>17347.2</v>
      </c>
    </row>
    <row r="439" spans="2:15" s="13" customFormat="1" hidden="1" outlineLevel="2" x14ac:dyDescent="0.25">
      <c r="B439" s="3">
        <v>42644</v>
      </c>
      <c r="C439" s="15">
        <v>42662</v>
      </c>
      <c r="D439" s="17">
        <f t="shared" si="84"/>
        <v>1.4595782073813708</v>
      </c>
      <c r="E439" s="17">
        <v>2.9</v>
      </c>
      <c r="F439" s="17">
        <v>3</v>
      </c>
      <c r="G439" s="17">
        <v>3.1</v>
      </c>
      <c r="H439" s="17">
        <v>3.56</v>
      </c>
      <c r="I439" s="17">
        <v>3.04</v>
      </c>
      <c r="J439" s="17">
        <v>2.9</v>
      </c>
      <c r="K439" s="23">
        <v>5690</v>
      </c>
      <c r="L439" s="20">
        <v>8305</v>
      </c>
      <c r="M439" s="20">
        <f t="shared" si="88"/>
        <v>16501</v>
      </c>
      <c r="N439" s="26">
        <f t="shared" si="86"/>
        <v>17070</v>
      </c>
      <c r="O439" s="26">
        <f t="shared" si="87"/>
        <v>17639</v>
      </c>
    </row>
    <row r="440" spans="2:15" s="13" customFormat="1" hidden="1" outlineLevel="2" x14ac:dyDescent="0.25">
      <c r="B440" s="3">
        <v>42644</v>
      </c>
      <c r="C440" s="15">
        <v>42669</v>
      </c>
      <c r="D440" s="17">
        <f t="shared" si="84"/>
        <v>1.5185639229422065</v>
      </c>
      <c r="E440" s="17">
        <v>2.93</v>
      </c>
      <c r="F440" s="17">
        <v>2.98</v>
      </c>
      <c r="G440" s="17">
        <v>3.12</v>
      </c>
      <c r="H440" s="17">
        <v>3.56</v>
      </c>
      <c r="I440" s="17">
        <v>3.11</v>
      </c>
      <c r="J440" s="17">
        <v>2.9</v>
      </c>
      <c r="K440" s="23">
        <v>5710</v>
      </c>
      <c r="L440" s="20">
        <v>8671</v>
      </c>
      <c r="M440" s="20">
        <f t="shared" si="88"/>
        <v>16730.3</v>
      </c>
      <c r="N440" s="26">
        <f t="shared" si="86"/>
        <v>17015.8</v>
      </c>
      <c r="O440" s="26">
        <f t="shared" si="87"/>
        <v>17815.2</v>
      </c>
    </row>
    <row r="441" spans="2:15" s="13" customFormat="1" outlineLevel="1" collapsed="1" x14ac:dyDescent="0.25">
      <c r="B441" s="5" t="s">
        <v>139</v>
      </c>
      <c r="C441" s="15"/>
      <c r="D441" s="17">
        <f t="shared" ref="D441:O441" si="97">SUBTOTAL(1,D437:D440)</f>
        <v>1.4987693617337883</v>
      </c>
      <c r="E441" s="17">
        <f t="shared" si="97"/>
        <v>2.9074999999999998</v>
      </c>
      <c r="F441" s="17">
        <f t="shared" si="97"/>
        <v>3</v>
      </c>
      <c r="G441" s="17">
        <f t="shared" si="97"/>
        <v>3.1124999999999998</v>
      </c>
      <c r="H441" s="17">
        <f t="shared" si="97"/>
        <v>3.5825</v>
      </c>
      <c r="I441" s="17">
        <f t="shared" si="97"/>
        <v>3.0374999999999996</v>
      </c>
      <c r="J441" s="17">
        <f t="shared" si="97"/>
        <v>2.9125000000000001</v>
      </c>
      <c r="K441" s="23">
        <f t="shared" si="97"/>
        <v>5627.5</v>
      </c>
      <c r="L441" s="20">
        <f t="shared" si="97"/>
        <v>8433.75</v>
      </c>
      <c r="M441" s="20">
        <f t="shared" si="97"/>
        <v>16362.575000000001</v>
      </c>
      <c r="N441" s="26">
        <f t="shared" si="97"/>
        <v>16881.724999999999</v>
      </c>
      <c r="O441" s="26">
        <f t="shared" si="97"/>
        <v>17515.474999999999</v>
      </c>
    </row>
    <row r="442" spans="2:15" hidden="1" outlineLevel="2" x14ac:dyDescent="0.25">
      <c r="B442" s="3">
        <v>42675</v>
      </c>
      <c r="C442" s="15">
        <v>42676</v>
      </c>
      <c r="D442" s="17">
        <f t="shared" si="84"/>
        <v>1.5369527145359019</v>
      </c>
      <c r="E442" s="17">
        <v>2.95</v>
      </c>
      <c r="F442" s="17">
        <v>3.05</v>
      </c>
      <c r="G442" s="17">
        <v>3.14</v>
      </c>
      <c r="H442" s="17">
        <v>3.55</v>
      </c>
      <c r="I442" s="17">
        <v>2.96</v>
      </c>
      <c r="J442" s="17">
        <v>2.97</v>
      </c>
      <c r="K442" s="23">
        <v>5710</v>
      </c>
      <c r="L442" s="20">
        <v>8776</v>
      </c>
      <c r="M442" s="20">
        <f t="shared" si="88"/>
        <v>16844.5</v>
      </c>
      <c r="N442" s="26">
        <f t="shared" si="86"/>
        <v>17415.5</v>
      </c>
      <c r="O442" s="26">
        <f t="shared" si="87"/>
        <v>17929.400000000001</v>
      </c>
    </row>
    <row r="443" spans="2:15" hidden="1" outlineLevel="2" x14ac:dyDescent="0.25">
      <c r="B443" s="3">
        <v>42675</v>
      </c>
      <c r="C443" s="15">
        <v>42683</v>
      </c>
      <c r="D443" s="17">
        <f t="shared" si="84"/>
        <v>1.5140105078809107</v>
      </c>
      <c r="E443" s="17">
        <v>2.99</v>
      </c>
      <c r="F443" s="17">
        <v>3.06</v>
      </c>
      <c r="G443" s="17">
        <v>3.16</v>
      </c>
      <c r="H443" s="17">
        <v>3.57</v>
      </c>
      <c r="I443" s="17">
        <v>2.99</v>
      </c>
      <c r="J443" s="17">
        <v>3</v>
      </c>
      <c r="K443" s="23">
        <v>5710</v>
      </c>
      <c r="L443" s="20">
        <v>8645</v>
      </c>
      <c r="M443" s="20">
        <f t="shared" si="88"/>
        <v>17072.900000000001</v>
      </c>
      <c r="N443" s="26">
        <f t="shared" si="86"/>
        <v>17472.599999999999</v>
      </c>
      <c r="O443" s="26">
        <f t="shared" si="87"/>
        <v>18043.600000000002</v>
      </c>
    </row>
    <row r="444" spans="2:15" hidden="1" outlineLevel="2" x14ac:dyDescent="0.25">
      <c r="B444" s="3">
        <v>42675</v>
      </c>
      <c r="C444" s="15">
        <v>42690</v>
      </c>
      <c r="D444" s="17">
        <f t="shared" si="84"/>
        <v>1.4487847222222223</v>
      </c>
      <c r="E444" s="17">
        <v>3</v>
      </c>
      <c r="F444" s="17">
        <v>3.08</v>
      </c>
      <c r="G444" s="17">
        <v>3.16</v>
      </c>
      <c r="H444" s="17">
        <v>3.48</v>
      </c>
      <c r="I444" s="17">
        <v>2.78</v>
      </c>
      <c r="J444" s="17">
        <v>2.95</v>
      </c>
      <c r="K444" s="23">
        <v>5760</v>
      </c>
      <c r="L444" s="20">
        <v>8345</v>
      </c>
      <c r="M444" s="20">
        <f t="shared" si="88"/>
        <v>17280</v>
      </c>
      <c r="N444" s="26">
        <f t="shared" si="86"/>
        <v>17740.8</v>
      </c>
      <c r="O444" s="26">
        <f t="shared" si="87"/>
        <v>18201.600000000002</v>
      </c>
    </row>
    <row r="445" spans="2:15" hidden="1" outlineLevel="2" x14ac:dyDescent="0.25">
      <c r="B445" s="3">
        <v>42675</v>
      </c>
      <c r="C445" s="15">
        <v>42697</v>
      </c>
      <c r="D445" s="17">
        <f t="shared" si="84"/>
        <v>1.3579584775086506</v>
      </c>
      <c r="E445" s="17">
        <v>3.03</v>
      </c>
      <c r="F445" s="17">
        <v>3.1</v>
      </c>
      <c r="G445" s="17">
        <v>3.25</v>
      </c>
      <c r="H445" s="17">
        <v>3.53</v>
      </c>
      <c r="I445" s="17">
        <v>2.84</v>
      </c>
      <c r="J445" s="17">
        <v>2.9</v>
      </c>
      <c r="K445" s="23">
        <v>5780</v>
      </c>
      <c r="L445" s="20">
        <v>7849</v>
      </c>
      <c r="M445" s="20">
        <f t="shared" si="88"/>
        <v>17513.399999999998</v>
      </c>
      <c r="N445" s="26">
        <f t="shared" si="86"/>
        <v>17918</v>
      </c>
      <c r="O445" s="26">
        <f t="shared" si="87"/>
        <v>18785</v>
      </c>
    </row>
    <row r="446" spans="2:15" hidden="1" outlineLevel="2" x14ac:dyDescent="0.25">
      <c r="B446" s="3">
        <v>42675</v>
      </c>
      <c r="C446" s="15">
        <v>42704</v>
      </c>
      <c r="D446" s="17">
        <f t="shared" si="84"/>
        <v>1.5063573883161512</v>
      </c>
      <c r="E446" s="17">
        <v>2.95</v>
      </c>
      <c r="F446" s="17">
        <v>3.05</v>
      </c>
      <c r="G446" s="17">
        <v>3.14</v>
      </c>
      <c r="H446" s="17">
        <v>3.5</v>
      </c>
      <c r="I446" s="17">
        <v>2.8</v>
      </c>
      <c r="J446" s="17">
        <v>2.85</v>
      </c>
      <c r="K446" s="23">
        <v>5820</v>
      </c>
      <c r="L446" s="20">
        <v>8767</v>
      </c>
      <c r="M446" s="20">
        <f t="shared" si="88"/>
        <v>17169</v>
      </c>
      <c r="N446" s="26">
        <f t="shared" si="86"/>
        <v>17751</v>
      </c>
      <c r="O446" s="26">
        <f t="shared" si="87"/>
        <v>18274.8</v>
      </c>
    </row>
    <row r="447" spans="2:15" s="13" customFormat="1" outlineLevel="1" collapsed="1" x14ac:dyDescent="0.25">
      <c r="B447" s="5" t="s">
        <v>140</v>
      </c>
      <c r="C447" s="15"/>
      <c r="D447" s="17">
        <f t="shared" ref="D447:O447" si="98">SUBTOTAL(1,D442:D446)</f>
        <v>1.4728127620927673</v>
      </c>
      <c r="E447" s="17">
        <f t="shared" si="98"/>
        <v>2.9840000000000004</v>
      </c>
      <c r="F447" s="17">
        <f t="shared" si="98"/>
        <v>3.0680000000000001</v>
      </c>
      <c r="G447" s="17">
        <f t="shared" si="98"/>
        <v>3.1700000000000004</v>
      </c>
      <c r="H447" s="17">
        <f t="shared" si="98"/>
        <v>3.5259999999999998</v>
      </c>
      <c r="I447" s="17">
        <f t="shared" si="98"/>
        <v>2.8740000000000001</v>
      </c>
      <c r="J447" s="17">
        <f t="shared" si="98"/>
        <v>2.9340000000000002</v>
      </c>
      <c r="K447" s="23">
        <f t="shared" si="98"/>
        <v>5756</v>
      </c>
      <c r="L447" s="20">
        <f t="shared" si="98"/>
        <v>8476.4</v>
      </c>
      <c r="M447" s="20">
        <f t="shared" si="98"/>
        <v>17175.96</v>
      </c>
      <c r="N447" s="26">
        <f t="shared" si="98"/>
        <v>17659.579999999998</v>
      </c>
      <c r="O447" s="26">
        <f t="shared" si="98"/>
        <v>18246.88</v>
      </c>
    </row>
    <row r="448" spans="2:15" hidden="1" outlineLevel="2" x14ac:dyDescent="0.25">
      <c r="B448" s="3">
        <v>42705</v>
      </c>
      <c r="C448" s="15">
        <v>42711</v>
      </c>
      <c r="D448" s="17">
        <f t="shared" si="84"/>
        <v>1.5167820069204152</v>
      </c>
      <c r="E448" s="17">
        <v>2.95</v>
      </c>
      <c r="F448" s="17">
        <v>3</v>
      </c>
      <c r="G448" s="17">
        <v>3.05</v>
      </c>
      <c r="H448" s="17">
        <v>3.42</v>
      </c>
      <c r="I448" s="17">
        <v>2.78</v>
      </c>
      <c r="J448" s="17">
        <v>2.78</v>
      </c>
      <c r="K448" s="23">
        <v>5780</v>
      </c>
      <c r="L448" s="20">
        <v>8767</v>
      </c>
      <c r="M448" s="20">
        <f t="shared" si="88"/>
        <v>17051</v>
      </c>
      <c r="N448" s="26">
        <f t="shared" si="86"/>
        <v>17340</v>
      </c>
      <c r="O448" s="26">
        <f t="shared" si="87"/>
        <v>17629</v>
      </c>
    </row>
    <row r="449" spans="2:15" hidden="1" outlineLevel="2" x14ac:dyDescent="0.25">
      <c r="B449" s="3">
        <v>42705</v>
      </c>
      <c r="C449" s="15">
        <v>42718</v>
      </c>
      <c r="D449" s="17">
        <f t="shared" si="84"/>
        <v>1.409688581314879</v>
      </c>
      <c r="E449" s="17">
        <v>2.94</v>
      </c>
      <c r="F449" s="17">
        <v>3.02</v>
      </c>
      <c r="G449" s="17">
        <v>3.08</v>
      </c>
      <c r="H449" s="17">
        <v>3.4</v>
      </c>
      <c r="I449" s="17">
        <v>2.84</v>
      </c>
      <c r="J449" s="17">
        <v>2.79</v>
      </c>
      <c r="K449" s="23">
        <v>5780</v>
      </c>
      <c r="L449" s="20">
        <v>8148</v>
      </c>
      <c r="M449" s="20">
        <f t="shared" si="88"/>
        <v>16993.2</v>
      </c>
      <c r="N449" s="26">
        <f t="shared" si="86"/>
        <v>17455.599999999999</v>
      </c>
      <c r="O449" s="26">
        <f t="shared" si="87"/>
        <v>17802.400000000001</v>
      </c>
    </row>
    <row r="450" spans="2:15" hidden="1" outlineLevel="2" x14ac:dyDescent="0.25">
      <c r="B450" s="3">
        <v>42705</v>
      </c>
      <c r="C450" s="15">
        <v>42725</v>
      </c>
      <c r="D450" s="17">
        <f t="shared" si="84"/>
        <v>1.5231433506044905</v>
      </c>
      <c r="E450" s="17">
        <v>2.95</v>
      </c>
      <c r="F450" s="17">
        <v>3.06</v>
      </c>
      <c r="G450" s="17">
        <v>3.1</v>
      </c>
      <c r="H450" s="17">
        <v>3.41</v>
      </c>
      <c r="I450" s="17">
        <v>2.8</v>
      </c>
      <c r="J450" s="17">
        <v>2.77</v>
      </c>
      <c r="K450" s="23">
        <v>5790</v>
      </c>
      <c r="L450" s="20">
        <v>8819</v>
      </c>
      <c r="M450" s="20">
        <f t="shared" si="88"/>
        <v>17080.5</v>
      </c>
      <c r="N450" s="26">
        <f t="shared" si="86"/>
        <v>17717.400000000001</v>
      </c>
      <c r="O450" s="26">
        <f t="shared" si="87"/>
        <v>17949</v>
      </c>
    </row>
    <row r="451" spans="2:15" hidden="1" outlineLevel="2" x14ac:dyDescent="0.25">
      <c r="B451" s="3">
        <v>42705</v>
      </c>
      <c r="C451" s="15">
        <v>42732</v>
      </c>
      <c r="D451" s="17">
        <f t="shared" si="84"/>
        <v>1.5121317157712304</v>
      </c>
      <c r="E451" s="17">
        <v>2.93</v>
      </c>
      <c r="F451" s="17">
        <v>3.03</v>
      </c>
      <c r="G451" s="17">
        <v>3.06</v>
      </c>
      <c r="H451" s="17">
        <v>3.48</v>
      </c>
      <c r="I451" s="17">
        <v>2.87</v>
      </c>
      <c r="J451" s="17">
        <v>2.88</v>
      </c>
      <c r="K451" s="23">
        <v>5770</v>
      </c>
      <c r="L451" s="20">
        <v>8725</v>
      </c>
      <c r="M451" s="20">
        <f t="shared" si="88"/>
        <v>16906.100000000002</v>
      </c>
      <c r="N451" s="26">
        <f t="shared" si="86"/>
        <v>17483.099999999999</v>
      </c>
      <c r="O451" s="26">
        <f t="shared" si="87"/>
        <v>17656.2</v>
      </c>
    </row>
    <row r="452" spans="2:15" s="13" customFormat="1" outlineLevel="1" collapsed="1" x14ac:dyDescent="0.25">
      <c r="B452" s="5" t="s">
        <v>141</v>
      </c>
      <c r="C452" s="15"/>
      <c r="D452" s="17">
        <f t="shared" ref="D452:O452" si="99">SUBTOTAL(1,D448:D451)</f>
        <v>1.4904364136527537</v>
      </c>
      <c r="E452" s="17">
        <f t="shared" si="99"/>
        <v>2.9424999999999999</v>
      </c>
      <c r="F452" s="17">
        <f t="shared" si="99"/>
        <v>3.0274999999999999</v>
      </c>
      <c r="G452" s="17">
        <f t="shared" si="99"/>
        <v>3.0725000000000002</v>
      </c>
      <c r="H452" s="17">
        <f t="shared" si="99"/>
        <v>3.4275000000000002</v>
      </c>
      <c r="I452" s="17">
        <f t="shared" si="99"/>
        <v>2.8224999999999998</v>
      </c>
      <c r="J452" s="17">
        <f t="shared" si="99"/>
        <v>2.8049999999999997</v>
      </c>
      <c r="K452" s="23">
        <f t="shared" si="99"/>
        <v>5780</v>
      </c>
      <c r="L452" s="20">
        <f t="shared" si="99"/>
        <v>8614.75</v>
      </c>
      <c r="M452" s="20">
        <f t="shared" si="99"/>
        <v>17007.7</v>
      </c>
      <c r="N452" s="26">
        <f t="shared" si="99"/>
        <v>17499.025000000001</v>
      </c>
      <c r="O452" s="26">
        <f t="shared" si="99"/>
        <v>17759.150000000001</v>
      </c>
    </row>
    <row r="453" spans="2:15" hidden="1" outlineLevel="2" x14ac:dyDescent="0.25">
      <c r="B453" s="3">
        <v>42736</v>
      </c>
      <c r="C453" s="15">
        <v>42739</v>
      </c>
      <c r="D453" s="17">
        <f t="shared" ref="D453:D515" si="100">+L453/K453</f>
        <v>1.5968858131487889</v>
      </c>
      <c r="E453" s="17">
        <v>2.96</v>
      </c>
      <c r="F453" s="17">
        <v>3</v>
      </c>
      <c r="G453" s="17">
        <v>3.05</v>
      </c>
      <c r="H453" s="17">
        <v>3.4</v>
      </c>
      <c r="I453" s="17">
        <v>2.89</v>
      </c>
      <c r="J453" s="17">
        <v>2.92</v>
      </c>
      <c r="K453" s="23">
        <v>5780</v>
      </c>
      <c r="L453" s="20">
        <v>9230</v>
      </c>
      <c r="M453" s="20">
        <f t="shared" si="88"/>
        <v>17108.8</v>
      </c>
      <c r="N453" s="26">
        <f t="shared" si="86"/>
        <v>17340</v>
      </c>
      <c r="O453" s="26">
        <f t="shared" si="87"/>
        <v>17629</v>
      </c>
    </row>
    <row r="454" spans="2:15" hidden="1" outlineLevel="2" x14ac:dyDescent="0.25">
      <c r="B454" s="3">
        <v>42736</v>
      </c>
      <c r="C454" s="15">
        <v>42746</v>
      </c>
      <c r="D454" s="17">
        <f t="shared" si="100"/>
        <v>1.565391304347826</v>
      </c>
      <c r="E454" s="17">
        <v>3</v>
      </c>
      <c r="F454" s="17">
        <v>3.06</v>
      </c>
      <c r="G454" s="17">
        <v>3.1</v>
      </c>
      <c r="H454" s="17">
        <v>3.36</v>
      </c>
      <c r="I454" s="17">
        <v>2.94</v>
      </c>
      <c r="J454" s="17">
        <v>2.9</v>
      </c>
      <c r="K454" s="23">
        <v>5750</v>
      </c>
      <c r="L454" s="20">
        <v>9001</v>
      </c>
      <c r="M454" s="20">
        <f t="shared" si="88"/>
        <v>17250</v>
      </c>
      <c r="N454" s="26">
        <f t="shared" si="86"/>
        <v>17595</v>
      </c>
      <c r="O454" s="26">
        <f t="shared" si="87"/>
        <v>17825</v>
      </c>
    </row>
    <row r="455" spans="2:15" hidden="1" outlineLevel="2" x14ac:dyDescent="0.25">
      <c r="B455" s="3">
        <v>42736</v>
      </c>
      <c r="C455" s="15">
        <v>42753</v>
      </c>
      <c r="D455" s="17">
        <f t="shared" si="100"/>
        <v>1.6084063047285464</v>
      </c>
      <c r="E455" s="17">
        <v>3.02</v>
      </c>
      <c r="F455" s="17">
        <v>3.13</v>
      </c>
      <c r="G455" s="17">
        <v>3.18</v>
      </c>
      <c r="H455" s="17">
        <v>3.36</v>
      </c>
      <c r="I455" s="17">
        <v>2.92</v>
      </c>
      <c r="J455" s="17">
        <v>2.9</v>
      </c>
      <c r="K455" s="23">
        <v>5710</v>
      </c>
      <c r="L455" s="20">
        <v>9184</v>
      </c>
      <c r="M455" s="20">
        <f t="shared" si="88"/>
        <v>17244.2</v>
      </c>
      <c r="N455" s="26">
        <f t="shared" si="86"/>
        <v>17872.3</v>
      </c>
      <c r="O455" s="26">
        <f t="shared" si="87"/>
        <v>18157.8</v>
      </c>
    </row>
    <row r="456" spans="2:15" s="13" customFormat="1" hidden="1" outlineLevel="2" x14ac:dyDescent="0.25">
      <c r="B456" s="3">
        <v>42736</v>
      </c>
      <c r="C456" s="15">
        <v>42759</v>
      </c>
      <c r="D456" s="17">
        <f t="shared" si="100"/>
        <v>1.5607705779334502</v>
      </c>
      <c r="E456" s="17">
        <v>3.03</v>
      </c>
      <c r="F456" s="17">
        <v>3.13</v>
      </c>
      <c r="G456" s="17">
        <v>3.18</v>
      </c>
      <c r="H456" s="17">
        <v>3.31</v>
      </c>
      <c r="I456" s="17">
        <v>2.9</v>
      </c>
      <c r="J456" s="17">
        <v>2.93</v>
      </c>
      <c r="K456" s="23">
        <v>5710</v>
      </c>
      <c r="L456" s="20">
        <v>8912</v>
      </c>
      <c r="M456" s="20">
        <f t="shared" si="88"/>
        <v>17301.3</v>
      </c>
      <c r="N456" s="26">
        <f t="shared" si="86"/>
        <v>17872.3</v>
      </c>
      <c r="O456" s="26">
        <f t="shared" si="87"/>
        <v>18157.8</v>
      </c>
    </row>
    <row r="457" spans="2:15" s="13" customFormat="1" outlineLevel="1" collapsed="1" x14ac:dyDescent="0.25">
      <c r="B457" s="5" t="s">
        <v>142</v>
      </c>
      <c r="C457" s="15"/>
      <c r="D457" s="17">
        <f t="shared" ref="D457:O457" si="101">SUBTOTAL(1,D453:D456)</f>
        <v>1.5828635000396529</v>
      </c>
      <c r="E457" s="17">
        <f t="shared" si="101"/>
        <v>3.0024999999999999</v>
      </c>
      <c r="F457" s="17">
        <f t="shared" si="101"/>
        <v>3.08</v>
      </c>
      <c r="G457" s="17">
        <f t="shared" si="101"/>
        <v>3.1274999999999999</v>
      </c>
      <c r="H457" s="17">
        <f t="shared" si="101"/>
        <v>3.3574999999999999</v>
      </c>
      <c r="I457" s="17">
        <f t="shared" si="101"/>
        <v>2.9125000000000001</v>
      </c>
      <c r="J457" s="17">
        <f t="shared" si="101"/>
        <v>2.9125000000000001</v>
      </c>
      <c r="K457" s="23">
        <f t="shared" si="101"/>
        <v>5737.5</v>
      </c>
      <c r="L457" s="20">
        <f t="shared" si="101"/>
        <v>9081.75</v>
      </c>
      <c r="M457" s="20">
        <f t="shared" si="101"/>
        <v>17226.075000000001</v>
      </c>
      <c r="N457" s="26">
        <f t="shared" si="101"/>
        <v>17669.900000000001</v>
      </c>
      <c r="O457" s="26">
        <f t="shared" si="101"/>
        <v>17942.400000000001</v>
      </c>
    </row>
    <row r="458" spans="2:15" hidden="1" outlineLevel="2" x14ac:dyDescent="0.25">
      <c r="B458" s="3">
        <v>42767</v>
      </c>
      <c r="C458" s="15">
        <v>42767</v>
      </c>
      <c r="D458" s="17">
        <f t="shared" si="100"/>
        <v>1.5604895104895105</v>
      </c>
      <c r="E458" s="17">
        <v>3.09</v>
      </c>
      <c r="F458" s="17">
        <v>3.14</v>
      </c>
      <c r="G458" s="17">
        <v>3.19</v>
      </c>
      <c r="H458" s="17">
        <v>3.32</v>
      </c>
      <c r="I458" s="17">
        <v>2.91</v>
      </c>
      <c r="J458" s="17">
        <v>2.9</v>
      </c>
      <c r="K458" s="23">
        <v>5720</v>
      </c>
      <c r="L458" s="20">
        <v>8926</v>
      </c>
      <c r="M458" s="20">
        <f t="shared" si="88"/>
        <v>17674.8</v>
      </c>
      <c r="N458" s="26">
        <f t="shared" si="86"/>
        <v>17960.8</v>
      </c>
      <c r="O458" s="26">
        <f t="shared" si="87"/>
        <v>18246.8</v>
      </c>
    </row>
    <row r="459" spans="2:15" hidden="1" outlineLevel="2" x14ac:dyDescent="0.25">
      <c r="B459" s="3">
        <v>42767</v>
      </c>
      <c r="C459" s="15">
        <v>42773</v>
      </c>
      <c r="D459" s="17">
        <f t="shared" si="100"/>
        <v>1.5112084063047286</v>
      </c>
      <c r="E459" s="17">
        <v>3.07</v>
      </c>
      <c r="F459" s="17">
        <v>3.15</v>
      </c>
      <c r="G459" s="17">
        <v>3.19</v>
      </c>
      <c r="H459" s="17">
        <v>3.38</v>
      </c>
      <c r="I459" s="17">
        <v>2.93</v>
      </c>
      <c r="J459" s="17">
        <v>2.93</v>
      </c>
      <c r="K459" s="23">
        <v>5710</v>
      </c>
      <c r="L459" s="20">
        <v>8629</v>
      </c>
      <c r="M459" s="20">
        <f t="shared" si="88"/>
        <v>17529.7</v>
      </c>
      <c r="N459" s="26">
        <f t="shared" si="86"/>
        <v>17986.5</v>
      </c>
      <c r="O459" s="26">
        <f t="shared" si="87"/>
        <v>18214.900000000001</v>
      </c>
    </row>
    <row r="460" spans="2:15" hidden="1" outlineLevel="2" x14ac:dyDescent="0.25">
      <c r="B460" s="3">
        <v>42767</v>
      </c>
      <c r="C460" s="15">
        <v>42781</v>
      </c>
      <c r="D460" s="17">
        <f t="shared" si="100"/>
        <v>1.704225352112676</v>
      </c>
      <c r="E460" s="17">
        <v>3.1</v>
      </c>
      <c r="F460" s="17">
        <v>3.15</v>
      </c>
      <c r="G460" s="17">
        <v>3.2</v>
      </c>
      <c r="H460" s="17">
        <v>3.41</v>
      </c>
      <c r="I460" s="17">
        <v>2.93</v>
      </c>
      <c r="J460" s="17">
        <v>2.95</v>
      </c>
      <c r="K460" s="23">
        <v>5680</v>
      </c>
      <c r="L460" s="20">
        <v>9680</v>
      </c>
      <c r="M460" s="20">
        <f t="shared" si="88"/>
        <v>17608</v>
      </c>
      <c r="N460" s="26">
        <f t="shared" si="86"/>
        <v>17892</v>
      </c>
      <c r="O460" s="26">
        <f t="shared" si="87"/>
        <v>18176</v>
      </c>
    </row>
    <row r="461" spans="2:15" hidden="1" outlineLevel="2" x14ac:dyDescent="0.25">
      <c r="B461" s="3">
        <v>42767</v>
      </c>
      <c r="C461" s="15">
        <v>42788</v>
      </c>
      <c r="D461" s="17">
        <f t="shared" si="100"/>
        <v>1.5275985663082436</v>
      </c>
      <c r="E461" s="17">
        <v>3.1</v>
      </c>
      <c r="F461" s="17">
        <v>3.15</v>
      </c>
      <c r="G461" s="17">
        <v>3.2</v>
      </c>
      <c r="H461" s="17">
        <v>3.43</v>
      </c>
      <c r="I461" s="17">
        <v>2.94</v>
      </c>
      <c r="J461" s="17">
        <v>2.9</v>
      </c>
      <c r="K461" s="23">
        <v>5580</v>
      </c>
      <c r="L461" s="20">
        <v>8524</v>
      </c>
      <c r="M461" s="20">
        <f t="shared" si="88"/>
        <v>17298</v>
      </c>
      <c r="N461" s="26">
        <f t="shared" si="86"/>
        <v>17577</v>
      </c>
      <c r="O461" s="26">
        <f t="shared" si="87"/>
        <v>17856</v>
      </c>
    </row>
    <row r="462" spans="2:15" s="13" customFormat="1" outlineLevel="1" collapsed="1" x14ac:dyDescent="0.25">
      <c r="B462" s="5" t="s">
        <v>146</v>
      </c>
      <c r="C462" s="15"/>
      <c r="D462" s="17">
        <f t="shared" ref="D462:O462" si="102">SUBTOTAL(1,D458:D461)</f>
        <v>1.5758804588037898</v>
      </c>
      <c r="E462" s="17">
        <f t="shared" si="102"/>
        <v>3.09</v>
      </c>
      <c r="F462" s="17">
        <f t="shared" si="102"/>
        <v>3.1475</v>
      </c>
      <c r="G462" s="17">
        <f t="shared" si="102"/>
        <v>3.1950000000000003</v>
      </c>
      <c r="H462" s="17">
        <f t="shared" si="102"/>
        <v>3.3849999999999998</v>
      </c>
      <c r="I462" s="17">
        <f t="shared" si="102"/>
        <v>2.9274999999999998</v>
      </c>
      <c r="J462" s="17">
        <f t="shared" si="102"/>
        <v>2.9200000000000004</v>
      </c>
      <c r="K462" s="23">
        <f t="shared" si="102"/>
        <v>5672.5</v>
      </c>
      <c r="L462" s="20">
        <f t="shared" si="102"/>
        <v>8939.75</v>
      </c>
      <c r="M462" s="20">
        <f t="shared" si="102"/>
        <v>17527.625</v>
      </c>
      <c r="N462" s="26">
        <f t="shared" si="102"/>
        <v>17854.075000000001</v>
      </c>
      <c r="O462" s="26">
        <f t="shared" si="102"/>
        <v>18123.424999999999</v>
      </c>
    </row>
    <row r="463" spans="2:15" hidden="1" outlineLevel="2" x14ac:dyDescent="0.25">
      <c r="B463" s="3">
        <v>42795</v>
      </c>
      <c r="C463" s="15">
        <v>42795</v>
      </c>
      <c r="D463" s="17">
        <f t="shared" si="100"/>
        <v>1.5658759124087591</v>
      </c>
      <c r="E463" s="17">
        <v>2.96</v>
      </c>
      <c r="F463" s="17">
        <v>3.06</v>
      </c>
      <c r="G463" s="17">
        <v>3.11</v>
      </c>
      <c r="H463" s="17">
        <v>3.47</v>
      </c>
      <c r="I463" s="17">
        <v>2.94</v>
      </c>
      <c r="J463" s="17">
        <v>2.9</v>
      </c>
      <c r="K463" s="23">
        <v>5480</v>
      </c>
      <c r="L463" s="20">
        <v>8581</v>
      </c>
      <c r="M463" s="20">
        <f t="shared" si="88"/>
        <v>16220.8</v>
      </c>
      <c r="N463" s="26">
        <f t="shared" si="86"/>
        <v>16768.8</v>
      </c>
      <c r="O463" s="26">
        <f t="shared" si="87"/>
        <v>17042.8</v>
      </c>
    </row>
    <row r="464" spans="2:15" hidden="1" outlineLevel="2" x14ac:dyDescent="0.25">
      <c r="B464" s="3">
        <v>42795</v>
      </c>
      <c r="C464" s="15">
        <v>42802</v>
      </c>
      <c r="D464" s="17">
        <f t="shared" si="100"/>
        <v>1.558195211786372</v>
      </c>
      <c r="E464" s="17">
        <v>2.96</v>
      </c>
      <c r="F464" s="17">
        <v>3.06</v>
      </c>
      <c r="G464" s="17">
        <v>3.12</v>
      </c>
      <c r="H464" s="17">
        <v>3.47</v>
      </c>
      <c r="I464" s="17">
        <v>2.91</v>
      </c>
      <c r="J464" s="17">
        <v>2.85</v>
      </c>
      <c r="K464" s="23">
        <v>5430</v>
      </c>
      <c r="L464" s="20">
        <v>8461</v>
      </c>
      <c r="M464" s="20">
        <f t="shared" si="88"/>
        <v>16072.8</v>
      </c>
      <c r="N464" s="26">
        <f t="shared" si="86"/>
        <v>16615.8</v>
      </c>
      <c r="O464" s="26">
        <f t="shared" si="87"/>
        <v>16941.600000000002</v>
      </c>
    </row>
    <row r="465" spans="2:15" hidden="1" outlineLevel="2" x14ac:dyDescent="0.25">
      <c r="B465" s="3">
        <v>42795</v>
      </c>
      <c r="C465" s="15">
        <v>42809</v>
      </c>
      <c r="D465" s="17">
        <f t="shared" si="100"/>
        <v>1.5263157894736843</v>
      </c>
      <c r="E465" s="17">
        <v>3</v>
      </c>
      <c r="F465" s="17">
        <v>3.06</v>
      </c>
      <c r="G465" s="17">
        <v>3.13</v>
      </c>
      <c r="H465" s="17">
        <v>3.47</v>
      </c>
      <c r="I465" s="17">
        <v>2.86</v>
      </c>
      <c r="J465" s="17">
        <v>2.8</v>
      </c>
      <c r="K465" s="23">
        <v>5510</v>
      </c>
      <c r="L465" s="20">
        <v>8410</v>
      </c>
      <c r="M465" s="20">
        <f t="shared" si="88"/>
        <v>16530</v>
      </c>
      <c r="N465" s="26">
        <f t="shared" si="86"/>
        <v>16860.599999999999</v>
      </c>
      <c r="O465" s="26">
        <f t="shared" si="87"/>
        <v>17246.3</v>
      </c>
    </row>
    <row r="466" spans="2:15" s="13" customFormat="1" hidden="1" outlineLevel="2" x14ac:dyDescent="0.25">
      <c r="B466" s="3">
        <v>42795</v>
      </c>
      <c r="C466" s="15">
        <v>42816</v>
      </c>
      <c r="D466" s="17">
        <f t="shared" si="100"/>
        <v>1.3714542190305206</v>
      </c>
      <c r="E466" s="17">
        <v>3</v>
      </c>
      <c r="F466" s="17">
        <v>3.05</v>
      </c>
      <c r="G466" s="17">
        <v>3.13</v>
      </c>
      <c r="H466" s="17">
        <v>3.48</v>
      </c>
      <c r="I466" s="17">
        <v>2.94</v>
      </c>
      <c r="J466" s="17">
        <v>2.78</v>
      </c>
      <c r="K466" s="23">
        <v>5570</v>
      </c>
      <c r="L466" s="20">
        <v>7639</v>
      </c>
      <c r="M466" s="20">
        <f t="shared" si="88"/>
        <v>16710</v>
      </c>
      <c r="N466" s="26">
        <f t="shared" si="86"/>
        <v>16988.5</v>
      </c>
      <c r="O466" s="26">
        <f t="shared" si="87"/>
        <v>17434.099999999999</v>
      </c>
    </row>
    <row r="467" spans="2:15" s="13" customFormat="1" hidden="1" outlineLevel="2" x14ac:dyDescent="0.25">
      <c r="B467" s="3">
        <v>42795</v>
      </c>
      <c r="C467" s="15">
        <v>42823</v>
      </c>
      <c r="D467" s="17">
        <f t="shared" si="100"/>
        <v>1.5567470956210903</v>
      </c>
      <c r="E467" s="17">
        <v>3</v>
      </c>
      <c r="F467" s="17">
        <v>3.05</v>
      </c>
      <c r="G467" s="17">
        <v>3.11</v>
      </c>
      <c r="H467" s="17">
        <v>3.51</v>
      </c>
      <c r="I467" s="17">
        <v>2.85</v>
      </c>
      <c r="J467" s="17">
        <v>2.75</v>
      </c>
      <c r="K467" s="23">
        <v>5595</v>
      </c>
      <c r="L467" s="20">
        <v>8710</v>
      </c>
      <c r="M467" s="20">
        <f t="shared" si="88"/>
        <v>16785</v>
      </c>
      <c r="N467" s="26">
        <f t="shared" si="86"/>
        <v>17064.75</v>
      </c>
      <c r="O467" s="26">
        <f t="shared" si="87"/>
        <v>17400.45</v>
      </c>
    </row>
    <row r="468" spans="2:15" s="13" customFormat="1" outlineLevel="1" collapsed="1" x14ac:dyDescent="0.25">
      <c r="B468" s="5" t="s">
        <v>147</v>
      </c>
      <c r="C468" s="15"/>
      <c r="D468" s="17">
        <f t="shared" ref="D468:O468" si="103">SUBTOTAL(1,D463:D467)</f>
        <v>1.5157176456640853</v>
      </c>
      <c r="E468" s="17">
        <f t="shared" si="103"/>
        <v>2.984</v>
      </c>
      <c r="F468" s="17">
        <f t="shared" si="103"/>
        <v>3.056</v>
      </c>
      <c r="G468" s="17">
        <f t="shared" si="103"/>
        <v>3.1199999999999997</v>
      </c>
      <c r="H468" s="17">
        <f t="shared" si="103"/>
        <v>3.4799999999999995</v>
      </c>
      <c r="I468" s="17">
        <f t="shared" si="103"/>
        <v>2.8999999999999995</v>
      </c>
      <c r="J468" s="17">
        <f t="shared" si="103"/>
        <v>2.8159999999999998</v>
      </c>
      <c r="K468" s="23">
        <f t="shared" si="103"/>
        <v>5517</v>
      </c>
      <c r="L468" s="20">
        <f t="shared" si="103"/>
        <v>8360.2000000000007</v>
      </c>
      <c r="M468" s="20">
        <f t="shared" si="103"/>
        <v>16463.72</v>
      </c>
      <c r="N468" s="26">
        <f t="shared" si="103"/>
        <v>16859.689999999999</v>
      </c>
      <c r="O468" s="26">
        <f t="shared" si="103"/>
        <v>17213.049999999996</v>
      </c>
    </row>
    <row r="469" spans="2:15" s="13" customFormat="1" hidden="1" outlineLevel="2" x14ac:dyDescent="0.25">
      <c r="B469" s="3">
        <v>42826</v>
      </c>
      <c r="C469" s="15">
        <v>42830</v>
      </c>
      <c r="D469" s="17">
        <f t="shared" si="100"/>
        <v>1.5960573476702509</v>
      </c>
      <c r="E469" s="17">
        <v>3.01</v>
      </c>
      <c r="F469" s="17">
        <v>3.06</v>
      </c>
      <c r="G469" s="17">
        <v>3.12</v>
      </c>
      <c r="H469" s="17">
        <v>3.59</v>
      </c>
      <c r="I469" s="17">
        <v>2.8</v>
      </c>
      <c r="J469" s="17">
        <v>2.73</v>
      </c>
      <c r="K469" s="23">
        <v>5580</v>
      </c>
      <c r="L469" s="20">
        <v>8906</v>
      </c>
      <c r="M469" s="20">
        <f>E469*K469</f>
        <v>16795.8</v>
      </c>
      <c r="N469" s="26">
        <f>K469*F469</f>
        <v>17074.8</v>
      </c>
      <c r="O469" s="26">
        <f>G469*K469</f>
        <v>17409.600000000002</v>
      </c>
    </row>
    <row r="470" spans="2:15" s="13" customFormat="1" hidden="1" outlineLevel="2" x14ac:dyDescent="0.25">
      <c r="B470" s="3">
        <v>42826</v>
      </c>
      <c r="C470" s="15">
        <v>42837</v>
      </c>
      <c r="D470" s="17">
        <f t="shared" si="100"/>
        <v>1.6478260869565218</v>
      </c>
      <c r="E470" s="17">
        <v>3.02</v>
      </c>
      <c r="F470" s="17">
        <v>3.09</v>
      </c>
      <c r="G470" s="17">
        <v>3.17</v>
      </c>
      <c r="H470" s="17">
        <v>3.67</v>
      </c>
      <c r="I470" s="17">
        <v>2.71</v>
      </c>
      <c r="J470" s="17">
        <v>2.73</v>
      </c>
      <c r="K470" s="23">
        <v>5520</v>
      </c>
      <c r="L470" s="20">
        <v>9096</v>
      </c>
      <c r="M470" s="20">
        <f>E470*K470</f>
        <v>16670.400000000001</v>
      </c>
      <c r="N470" s="26">
        <f>K470*F470</f>
        <v>17056.8</v>
      </c>
      <c r="O470" s="26">
        <f>G470*K470</f>
        <v>17498.399999999998</v>
      </c>
    </row>
    <row r="471" spans="2:15" s="13" customFormat="1" hidden="1" outlineLevel="2" x14ac:dyDescent="0.25">
      <c r="B471" s="3">
        <v>42826</v>
      </c>
      <c r="C471" s="15">
        <v>42844</v>
      </c>
      <c r="D471" s="17">
        <f t="shared" si="100"/>
        <v>1.6297833935018051</v>
      </c>
      <c r="E471" s="17">
        <v>3.03</v>
      </c>
      <c r="F471" s="17">
        <v>3.1</v>
      </c>
      <c r="G471" s="17">
        <v>3.17</v>
      </c>
      <c r="H471" s="17">
        <v>3.67</v>
      </c>
      <c r="I471" s="17">
        <v>2.78</v>
      </c>
      <c r="J471" s="17">
        <v>2.75</v>
      </c>
      <c r="K471" s="23">
        <v>5540</v>
      </c>
      <c r="L471" s="20">
        <v>9029</v>
      </c>
      <c r="M471" s="20">
        <f>E471*K471</f>
        <v>16786.2</v>
      </c>
      <c r="N471" s="26">
        <f>K471*F471</f>
        <v>17174</v>
      </c>
      <c r="O471" s="26">
        <f>G471*K471</f>
        <v>17561.8</v>
      </c>
    </row>
    <row r="472" spans="2:15" s="13" customFormat="1" hidden="1" outlineLevel="2" x14ac:dyDescent="0.25">
      <c r="B472" s="3">
        <v>42826</v>
      </c>
      <c r="C472" s="15">
        <v>42851</v>
      </c>
      <c r="D472" s="17">
        <f t="shared" si="100"/>
        <v>1.7129090909090909</v>
      </c>
      <c r="E472" s="17">
        <v>3.05</v>
      </c>
      <c r="F472" s="17">
        <v>3.13</v>
      </c>
      <c r="G472" s="17">
        <v>3.2</v>
      </c>
      <c r="H472" s="17">
        <v>3.62</v>
      </c>
      <c r="I472" s="17">
        <v>2.74</v>
      </c>
      <c r="J472" s="17">
        <v>2.8</v>
      </c>
      <c r="K472" s="23">
        <v>5500</v>
      </c>
      <c r="L472" s="20">
        <v>9421</v>
      </c>
      <c r="M472" s="20">
        <f>E472*K472</f>
        <v>16775</v>
      </c>
      <c r="N472" s="26">
        <f>K472*F472</f>
        <v>17215</v>
      </c>
      <c r="O472" s="26">
        <f>G472*K472</f>
        <v>17600</v>
      </c>
    </row>
    <row r="473" spans="2:15" s="13" customFormat="1" outlineLevel="1" collapsed="1" x14ac:dyDescent="0.25">
      <c r="B473" s="5" t="s">
        <v>148</v>
      </c>
      <c r="C473" s="15"/>
      <c r="D473" s="17">
        <f t="shared" ref="D473:O473" si="104">SUBTOTAL(1,D469:D472)</f>
        <v>1.646643979759417</v>
      </c>
      <c r="E473" s="17">
        <f t="shared" si="104"/>
        <v>3.0274999999999999</v>
      </c>
      <c r="F473" s="17">
        <f t="shared" si="104"/>
        <v>3.0949999999999998</v>
      </c>
      <c r="G473" s="17">
        <f t="shared" si="104"/>
        <v>3.165</v>
      </c>
      <c r="H473" s="17">
        <f>SUBTOTAL(1,H469:H472)</f>
        <v>3.6375000000000002</v>
      </c>
      <c r="I473" s="17">
        <f t="shared" si="104"/>
        <v>2.7574999999999998</v>
      </c>
      <c r="J473" s="17">
        <f t="shared" si="104"/>
        <v>2.7525000000000004</v>
      </c>
      <c r="K473" s="23">
        <f t="shared" si="104"/>
        <v>5535</v>
      </c>
      <c r="L473" s="20">
        <f t="shared" si="104"/>
        <v>9113</v>
      </c>
      <c r="M473" s="20">
        <f t="shared" si="104"/>
        <v>16756.849999999999</v>
      </c>
      <c r="N473" s="26">
        <f t="shared" si="104"/>
        <v>17130.150000000001</v>
      </c>
      <c r="O473" s="26">
        <f t="shared" si="104"/>
        <v>17517.45</v>
      </c>
    </row>
    <row r="474" spans="2:15" s="13" customFormat="1" hidden="1" outlineLevel="2" x14ac:dyDescent="0.25">
      <c r="B474" s="3">
        <v>42856</v>
      </c>
      <c r="C474" s="15">
        <v>42858</v>
      </c>
      <c r="D474" s="17">
        <f t="shared" si="100"/>
        <v>1.6710431654676259</v>
      </c>
      <c r="E474" s="17">
        <v>3.08</v>
      </c>
      <c r="F474" s="17">
        <v>3.15</v>
      </c>
      <c r="G474" s="17">
        <v>3.25</v>
      </c>
      <c r="H474" s="17">
        <v>3.62</v>
      </c>
      <c r="I474" s="17">
        <v>2.75</v>
      </c>
      <c r="J474" s="17">
        <v>2.8</v>
      </c>
      <c r="K474" s="23">
        <v>5560</v>
      </c>
      <c r="L474" s="20">
        <v>9291</v>
      </c>
      <c r="M474" s="20">
        <f>E474*K474</f>
        <v>17124.8</v>
      </c>
      <c r="N474" s="26">
        <f>K474*F474</f>
        <v>17514</v>
      </c>
      <c r="O474" s="26">
        <f>G474*K474</f>
        <v>18070</v>
      </c>
    </row>
    <row r="475" spans="2:15" hidden="1" outlineLevel="2" x14ac:dyDescent="0.25">
      <c r="B475" s="3">
        <v>42856</v>
      </c>
      <c r="C475" s="15">
        <v>42865</v>
      </c>
      <c r="D475" s="17">
        <f t="shared" si="100"/>
        <v>1.6998194945848375</v>
      </c>
      <c r="E475" s="17">
        <v>3.07</v>
      </c>
      <c r="F475" s="17">
        <v>3.16</v>
      </c>
      <c r="G475" s="17">
        <v>3.21</v>
      </c>
      <c r="H475" s="17">
        <v>3.64</v>
      </c>
      <c r="I475" s="17">
        <v>2.72</v>
      </c>
      <c r="J475" s="17">
        <v>2.88</v>
      </c>
      <c r="K475" s="23">
        <v>5540</v>
      </c>
      <c r="L475" s="20">
        <v>9417</v>
      </c>
      <c r="M475" s="20">
        <f>E475*K475</f>
        <v>17007.8</v>
      </c>
      <c r="N475" s="26">
        <f>K475*F475</f>
        <v>17506.400000000001</v>
      </c>
      <c r="O475" s="26">
        <f>G475*K475</f>
        <v>17783.400000000001</v>
      </c>
    </row>
    <row r="476" spans="2:15" hidden="1" outlineLevel="2" x14ac:dyDescent="0.25">
      <c r="B476" s="3">
        <v>42856</v>
      </c>
      <c r="C476" s="15">
        <v>42872</v>
      </c>
      <c r="D476" s="17">
        <f t="shared" si="100"/>
        <v>1.6532608695652173</v>
      </c>
      <c r="E476" s="17">
        <v>3.09</v>
      </c>
      <c r="F476" s="17">
        <v>3.16</v>
      </c>
      <c r="G476" s="17">
        <v>3.2</v>
      </c>
      <c r="H476" s="17">
        <v>3.54</v>
      </c>
      <c r="I476" s="17">
        <v>2.8</v>
      </c>
      <c r="J476" s="17">
        <v>2.9</v>
      </c>
      <c r="K476" s="23">
        <v>5520</v>
      </c>
      <c r="L476" s="20">
        <v>9126</v>
      </c>
      <c r="M476" s="20">
        <f t="shared" ref="M476:M518" si="105">E476*K476</f>
        <v>17056.8</v>
      </c>
      <c r="N476" s="26">
        <f t="shared" ref="N476:N518" si="106">K476*F476</f>
        <v>17443.2</v>
      </c>
      <c r="O476" s="26">
        <f t="shared" ref="O476:O518" si="107">G476*K476</f>
        <v>17664</v>
      </c>
    </row>
    <row r="477" spans="2:15" hidden="1" outlineLevel="2" x14ac:dyDescent="0.25">
      <c r="B477" s="3">
        <v>42856</v>
      </c>
      <c r="C477" s="15">
        <v>42879</v>
      </c>
      <c r="D477" s="17">
        <f t="shared" si="100"/>
        <v>1.6246402877697841</v>
      </c>
      <c r="E477" s="17">
        <v>3.04</v>
      </c>
      <c r="F477" s="17">
        <v>3.1</v>
      </c>
      <c r="G477" s="17">
        <v>3.15</v>
      </c>
      <c r="H477" s="17">
        <v>3.35</v>
      </c>
      <c r="I477" s="17">
        <v>2.62</v>
      </c>
      <c r="J477" s="17">
        <v>2.9</v>
      </c>
      <c r="K477" s="23">
        <v>5560</v>
      </c>
      <c r="L477" s="20">
        <v>9033</v>
      </c>
      <c r="M477" s="20">
        <f t="shared" si="105"/>
        <v>16902.400000000001</v>
      </c>
      <c r="N477" s="26">
        <f t="shared" si="106"/>
        <v>17236</v>
      </c>
      <c r="O477" s="26">
        <f t="shared" si="107"/>
        <v>17514</v>
      </c>
    </row>
    <row r="478" spans="2:15" hidden="1" outlineLevel="2" x14ac:dyDescent="0.25">
      <c r="B478" s="3">
        <v>42856</v>
      </c>
      <c r="C478" s="15">
        <v>42886</v>
      </c>
      <c r="D478" s="17">
        <f t="shared" si="100"/>
        <v>1.5605405405405406</v>
      </c>
      <c r="E478" s="17">
        <v>2.96</v>
      </c>
      <c r="F478" s="17">
        <v>3.01</v>
      </c>
      <c r="G478" s="17">
        <v>3.2</v>
      </c>
      <c r="H478" s="17">
        <v>3.46</v>
      </c>
      <c r="I478" s="17">
        <v>2.58</v>
      </c>
      <c r="J478" s="17">
        <v>2.92</v>
      </c>
      <c r="K478" s="23">
        <v>5550</v>
      </c>
      <c r="L478" s="20">
        <v>8661</v>
      </c>
      <c r="M478" s="20">
        <f t="shared" si="105"/>
        <v>16428</v>
      </c>
      <c r="N478" s="26">
        <f t="shared" si="106"/>
        <v>16705.5</v>
      </c>
      <c r="O478" s="26">
        <f t="shared" si="107"/>
        <v>17760</v>
      </c>
    </row>
    <row r="479" spans="2:15" s="13" customFormat="1" outlineLevel="1" collapsed="1" x14ac:dyDescent="0.25">
      <c r="B479" s="5" t="s">
        <v>153</v>
      </c>
      <c r="C479" s="15"/>
      <c r="D479" s="17">
        <f t="shared" ref="D479:O479" si="108">SUBTOTAL(1,D474:D478)</f>
        <v>1.6418608715856009</v>
      </c>
      <c r="E479" s="17">
        <f t="shared" si="108"/>
        <v>3.0480000000000005</v>
      </c>
      <c r="F479" s="17">
        <f t="shared" si="108"/>
        <v>3.1160000000000001</v>
      </c>
      <c r="G479" s="17">
        <f t="shared" si="108"/>
        <v>3.2020000000000004</v>
      </c>
      <c r="H479" s="17">
        <f t="shared" si="108"/>
        <v>3.5219999999999998</v>
      </c>
      <c r="I479" s="17">
        <f t="shared" si="108"/>
        <v>2.694</v>
      </c>
      <c r="J479" s="17">
        <f t="shared" si="108"/>
        <v>2.88</v>
      </c>
      <c r="K479" s="23">
        <f t="shared" si="108"/>
        <v>5546</v>
      </c>
      <c r="L479" s="20">
        <f t="shared" si="108"/>
        <v>9105.6</v>
      </c>
      <c r="M479" s="20">
        <f t="shared" si="108"/>
        <v>16903.96</v>
      </c>
      <c r="N479" s="26">
        <f t="shared" si="108"/>
        <v>17281.02</v>
      </c>
      <c r="O479" s="26">
        <f t="shared" si="108"/>
        <v>17758.28</v>
      </c>
    </row>
    <row r="480" spans="2:15" hidden="1" outlineLevel="2" x14ac:dyDescent="0.25">
      <c r="B480" s="3">
        <v>42887</v>
      </c>
      <c r="C480" s="15">
        <v>42893</v>
      </c>
      <c r="D480" s="17">
        <f t="shared" si="100"/>
        <v>1.5969314079422383</v>
      </c>
      <c r="E480" s="17">
        <v>2.93</v>
      </c>
      <c r="F480" s="17">
        <v>2.99</v>
      </c>
      <c r="G480" s="17">
        <v>3.06</v>
      </c>
      <c r="H480" s="17">
        <v>3.49</v>
      </c>
      <c r="I480" s="17">
        <v>2.54</v>
      </c>
      <c r="J480" s="17">
        <v>2.95</v>
      </c>
      <c r="K480" s="23">
        <v>5540</v>
      </c>
      <c r="L480" s="20">
        <v>8847</v>
      </c>
      <c r="M480" s="20">
        <f t="shared" si="105"/>
        <v>16232.2</v>
      </c>
      <c r="N480" s="26">
        <f t="shared" si="106"/>
        <v>16564.600000000002</v>
      </c>
      <c r="O480" s="26">
        <f t="shared" si="107"/>
        <v>16952.400000000001</v>
      </c>
    </row>
    <row r="481" spans="2:15" hidden="1" outlineLevel="2" x14ac:dyDescent="0.25">
      <c r="B481" s="3">
        <v>42887</v>
      </c>
      <c r="C481" s="15">
        <v>42900</v>
      </c>
      <c r="D481" s="17">
        <f t="shared" si="100"/>
        <v>1.5856624319419237</v>
      </c>
      <c r="E481" s="17">
        <v>2.88</v>
      </c>
      <c r="F481" s="17">
        <v>2.93</v>
      </c>
      <c r="G481" s="17">
        <v>3.03</v>
      </c>
      <c r="H481" s="17">
        <v>3.51</v>
      </c>
      <c r="I481" s="17">
        <v>2.4900000000000002</v>
      </c>
      <c r="J481" s="17">
        <v>2.98</v>
      </c>
      <c r="K481" s="23">
        <v>5510</v>
      </c>
      <c r="L481" s="20">
        <v>8737</v>
      </c>
      <c r="M481" s="20">
        <f t="shared" si="105"/>
        <v>15868.8</v>
      </c>
      <c r="N481" s="26">
        <f t="shared" si="106"/>
        <v>16144.300000000001</v>
      </c>
      <c r="O481" s="26">
        <f t="shared" si="107"/>
        <v>16695.3</v>
      </c>
    </row>
    <row r="482" spans="2:15" hidden="1" outlineLevel="2" x14ac:dyDescent="0.25">
      <c r="B482" s="3">
        <v>42887</v>
      </c>
      <c r="C482" s="15">
        <v>42907</v>
      </c>
      <c r="D482" s="17">
        <f t="shared" si="100"/>
        <v>1.5292727272727273</v>
      </c>
      <c r="E482" s="17">
        <v>2.88</v>
      </c>
      <c r="F482" s="17">
        <v>2.93</v>
      </c>
      <c r="G482" s="17">
        <v>3</v>
      </c>
      <c r="H482" s="17">
        <v>3.39</v>
      </c>
      <c r="I482" s="17">
        <v>2.5</v>
      </c>
      <c r="J482" s="17">
        <v>3.05</v>
      </c>
      <c r="K482" s="23">
        <v>5500</v>
      </c>
      <c r="L482" s="20">
        <v>8411</v>
      </c>
      <c r="M482" s="20">
        <f t="shared" si="105"/>
        <v>15840</v>
      </c>
      <c r="N482" s="26">
        <f t="shared" si="106"/>
        <v>16115</v>
      </c>
      <c r="O482" s="26">
        <f t="shared" si="107"/>
        <v>16500</v>
      </c>
    </row>
    <row r="483" spans="2:15" hidden="1" outlineLevel="2" x14ac:dyDescent="0.25">
      <c r="B483" s="3">
        <v>42887</v>
      </c>
      <c r="C483" s="15">
        <v>42914</v>
      </c>
      <c r="D483" s="17">
        <f t="shared" si="100"/>
        <v>1.5677007299270074</v>
      </c>
      <c r="E483" s="17">
        <v>2.88</v>
      </c>
      <c r="F483" s="17">
        <v>2.93</v>
      </c>
      <c r="G483" s="17">
        <v>2.98</v>
      </c>
      <c r="H483" s="17">
        <v>3.39</v>
      </c>
      <c r="I483" s="17">
        <v>2.4900000000000002</v>
      </c>
      <c r="J483" s="17">
        <v>3.07</v>
      </c>
      <c r="K483" s="23">
        <v>5480</v>
      </c>
      <c r="L483" s="20">
        <v>8591</v>
      </c>
      <c r="M483" s="20">
        <f t="shared" si="105"/>
        <v>15782.4</v>
      </c>
      <c r="N483" s="26">
        <f t="shared" si="106"/>
        <v>16056.400000000001</v>
      </c>
      <c r="O483" s="26">
        <f t="shared" si="107"/>
        <v>16330.4</v>
      </c>
    </row>
    <row r="484" spans="2:15" s="13" customFormat="1" outlineLevel="1" collapsed="1" x14ac:dyDescent="0.25">
      <c r="B484" s="5" t="s">
        <v>154</v>
      </c>
      <c r="C484" s="15"/>
      <c r="D484" s="17">
        <f t="shared" ref="D484:K484" si="109">SUBTOTAL(1,D480:D483)</f>
        <v>1.5698918242709741</v>
      </c>
      <c r="E484" s="17">
        <f t="shared" si="109"/>
        <v>2.8925000000000001</v>
      </c>
      <c r="F484" s="17">
        <f t="shared" si="109"/>
        <v>2.9449999999999998</v>
      </c>
      <c r="G484" s="17">
        <f t="shared" si="109"/>
        <v>3.0175000000000001</v>
      </c>
      <c r="H484" s="17">
        <f t="shared" si="109"/>
        <v>3.4450000000000003</v>
      </c>
      <c r="I484" s="17">
        <f t="shared" si="109"/>
        <v>2.5049999999999999</v>
      </c>
      <c r="J484" s="17">
        <f t="shared" si="109"/>
        <v>3.0125000000000002</v>
      </c>
      <c r="K484" s="23">
        <f t="shared" si="109"/>
        <v>5507.5</v>
      </c>
      <c r="L484" s="20">
        <f>SUBTOTAL(1,L480:L481)</f>
        <v>8792</v>
      </c>
      <c r="M484" s="20">
        <f>SUBTOTAL(1,M480:M481)</f>
        <v>16050.5</v>
      </c>
      <c r="N484" s="20">
        <f>SUBTOTAL(1,N480:N481)</f>
        <v>16354.45</v>
      </c>
      <c r="O484" s="20">
        <f>SUBTOTAL(1,O480:O481)</f>
        <v>16823.849999999999</v>
      </c>
    </row>
    <row r="485" spans="2:15" hidden="1" outlineLevel="2" x14ac:dyDescent="0.25">
      <c r="B485" s="3">
        <v>42917</v>
      </c>
      <c r="C485" s="15">
        <v>42921</v>
      </c>
      <c r="D485" s="17">
        <f t="shared" si="100"/>
        <v>1.6226277372262774</v>
      </c>
      <c r="E485" s="17">
        <v>2.93</v>
      </c>
      <c r="F485" s="17">
        <v>2.94</v>
      </c>
      <c r="G485" s="17">
        <v>3.01</v>
      </c>
      <c r="H485" s="17">
        <v>3.32</v>
      </c>
      <c r="I485" s="17">
        <v>2.4700000000000002</v>
      </c>
      <c r="J485" s="17">
        <v>3.15</v>
      </c>
      <c r="K485" s="23">
        <v>5480</v>
      </c>
      <c r="L485" s="20">
        <v>8892</v>
      </c>
      <c r="M485" s="20">
        <f t="shared" si="105"/>
        <v>16056.400000000001</v>
      </c>
      <c r="N485" s="26">
        <f t="shared" si="106"/>
        <v>16111.199999999999</v>
      </c>
      <c r="O485" s="26">
        <f t="shared" si="107"/>
        <v>16494.8</v>
      </c>
    </row>
    <row r="486" spans="2:15" hidden="1" outlineLevel="2" x14ac:dyDescent="0.25">
      <c r="B486" s="3">
        <v>42917</v>
      </c>
      <c r="C486" s="15">
        <v>42928</v>
      </c>
      <c r="D486" s="17">
        <f t="shared" si="100"/>
        <v>1.5714545454545454</v>
      </c>
      <c r="E486" s="17">
        <v>2.97</v>
      </c>
      <c r="F486" s="17">
        <v>2.97</v>
      </c>
      <c r="G486" s="17">
        <v>3.03</v>
      </c>
      <c r="H486" s="17">
        <v>3.34</v>
      </c>
      <c r="I486" s="17">
        <v>2.48</v>
      </c>
      <c r="J486" s="17">
        <v>3.17</v>
      </c>
      <c r="K486" s="23">
        <v>5500</v>
      </c>
      <c r="L486" s="20">
        <v>8643</v>
      </c>
      <c r="M486" s="20">
        <f t="shared" si="105"/>
        <v>16335.000000000002</v>
      </c>
      <c r="N486" s="26">
        <f t="shared" si="106"/>
        <v>16335.000000000002</v>
      </c>
      <c r="O486" s="26">
        <f t="shared" si="107"/>
        <v>16665</v>
      </c>
    </row>
    <row r="487" spans="2:15" hidden="1" outlineLevel="2" x14ac:dyDescent="0.25">
      <c r="B487" s="3">
        <v>42917</v>
      </c>
      <c r="C487" s="15">
        <v>42935</v>
      </c>
      <c r="D487" s="17">
        <f t="shared" si="100"/>
        <v>1.6218579234972677</v>
      </c>
      <c r="E487" s="17">
        <v>3.02</v>
      </c>
      <c r="F487" s="17">
        <v>3.02</v>
      </c>
      <c r="G487" s="17">
        <v>3.09</v>
      </c>
      <c r="H487" s="17">
        <v>3.35</v>
      </c>
      <c r="I487" s="17">
        <v>2.5299999999999998</v>
      </c>
      <c r="J487" s="17">
        <v>3.22</v>
      </c>
      <c r="K487" s="23">
        <v>5490</v>
      </c>
      <c r="L487" s="20">
        <v>8904</v>
      </c>
      <c r="M487" s="20">
        <f t="shared" si="105"/>
        <v>16579.8</v>
      </c>
      <c r="N487" s="26">
        <f t="shared" si="106"/>
        <v>16579.8</v>
      </c>
      <c r="O487" s="26">
        <f t="shared" si="107"/>
        <v>16964.099999999999</v>
      </c>
    </row>
    <row r="488" spans="2:15" hidden="1" outlineLevel="2" x14ac:dyDescent="0.25">
      <c r="B488" s="3">
        <v>42917</v>
      </c>
      <c r="C488" s="15">
        <v>42942</v>
      </c>
      <c r="D488" s="17">
        <f t="shared" si="100"/>
        <v>1.6358181818181818</v>
      </c>
      <c r="E488" s="17">
        <v>3.03</v>
      </c>
      <c r="F488" s="17">
        <v>3.03</v>
      </c>
      <c r="G488" s="17">
        <v>3.11</v>
      </c>
      <c r="H488" s="17">
        <v>3.31</v>
      </c>
      <c r="I488" s="17">
        <v>2.52</v>
      </c>
      <c r="J488" s="17">
        <v>3.29</v>
      </c>
      <c r="K488" s="23">
        <v>5500</v>
      </c>
      <c r="L488" s="20">
        <v>8997</v>
      </c>
      <c r="M488" s="20">
        <f t="shared" si="105"/>
        <v>16665</v>
      </c>
      <c r="N488" s="26">
        <f t="shared" si="106"/>
        <v>16665</v>
      </c>
      <c r="O488" s="26">
        <f t="shared" si="107"/>
        <v>17105</v>
      </c>
    </row>
    <row r="489" spans="2:15" s="13" customFormat="1" outlineLevel="1" collapsed="1" x14ac:dyDescent="0.25">
      <c r="B489" s="5" t="s">
        <v>155</v>
      </c>
      <c r="C489" s="15"/>
      <c r="D489" s="17">
        <f t="shared" ref="D489:O489" si="110">SUBTOTAL(1,D485:D488)</f>
        <v>1.6129395969990679</v>
      </c>
      <c r="E489" s="17">
        <f t="shared" si="110"/>
        <v>2.9874999999999998</v>
      </c>
      <c r="F489" s="17">
        <f t="shared" si="110"/>
        <v>2.9899999999999998</v>
      </c>
      <c r="G489" s="17">
        <f t="shared" si="110"/>
        <v>3.0599999999999996</v>
      </c>
      <c r="H489" s="17">
        <f t="shared" si="110"/>
        <v>3.33</v>
      </c>
      <c r="I489" s="17">
        <f t="shared" si="110"/>
        <v>2.5</v>
      </c>
      <c r="J489" s="17">
        <f t="shared" si="110"/>
        <v>3.2075000000000005</v>
      </c>
      <c r="K489" s="23">
        <f t="shared" si="110"/>
        <v>5492.5</v>
      </c>
      <c r="L489" s="20">
        <f t="shared" si="110"/>
        <v>8859</v>
      </c>
      <c r="M489" s="20">
        <f t="shared" si="110"/>
        <v>16409.05</v>
      </c>
      <c r="N489" s="26">
        <f t="shared" si="110"/>
        <v>16422.75</v>
      </c>
      <c r="O489" s="26">
        <f t="shared" si="110"/>
        <v>16807.224999999999</v>
      </c>
    </row>
    <row r="490" spans="2:15" hidden="1" outlineLevel="2" x14ac:dyDescent="0.25">
      <c r="B490" s="3">
        <v>42948</v>
      </c>
      <c r="C490" s="15">
        <v>42949</v>
      </c>
      <c r="D490" s="17">
        <f t="shared" si="100"/>
        <v>1.5974729241877257</v>
      </c>
      <c r="E490" s="17">
        <v>3.06</v>
      </c>
      <c r="F490" s="17">
        <v>3.07</v>
      </c>
      <c r="G490" s="17">
        <v>3.14</v>
      </c>
      <c r="H490" s="17">
        <v>3.29</v>
      </c>
      <c r="I490" s="17">
        <v>2.59</v>
      </c>
      <c r="J490" s="17">
        <v>3.23</v>
      </c>
      <c r="K490" s="23">
        <v>5540</v>
      </c>
      <c r="L490" s="20">
        <v>8850</v>
      </c>
      <c r="M490" s="20">
        <f t="shared" si="105"/>
        <v>16952.400000000001</v>
      </c>
      <c r="N490" s="26">
        <f t="shared" si="106"/>
        <v>17007.8</v>
      </c>
      <c r="O490" s="26">
        <f t="shared" si="107"/>
        <v>17395.600000000002</v>
      </c>
    </row>
    <row r="491" spans="2:15" hidden="1" outlineLevel="2" x14ac:dyDescent="0.25">
      <c r="B491" s="3">
        <v>42948</v>
      </c>
      <c r="C491" s="15">
        <v>42956</v>
      </c>
      <c r="D491" s="17">
        <f t="shared" si="100"/>
        <v>1.6660649819494584</v>
      </c>
      <c r="E491" s="17">
        <v>3.1</v>
      </c>
      <c r="F491" s="17">
        <v>3.1</v>
      </c>
      <c r="G491" s="17">
        <v>3.17</v>
      </c>
      <c r="H491" s="17">
        <v>3.3</v>
      </c>
      <c r="I491" s="17">
        <v>2.62</v>
      </c>
      <c r="J491" s="17">
        <v>3.15</v>
      </c>
      <c r="K491" s="23">
        <v>5540</v>
      </c>
      <c r="L491" s="20">
        <v>9230</v>
      </c>
      <c r="M491" s="20">
        <f t="shared" si="105"/>
        <v>17174</v>
      </c>
      <c r="N491" s="26">
        <f t="shared" si="106"/>
        <v>17174</v>
      </c>
      <c r="O491" s="26">
        <f t="shared" si="107"/>
        <v>17561.8</v>
      </c>
    </row>
    <row r="492" spans="2:15" hidden="1" outlineLevel="2" x14ac:dyDescent="0.25">
      <c r="B492" s="3">
        <v>42948</v>
      </c>
      <c r="C492" s="15">
        <v>42963</v>
      </c>
      <c r="D492" s="17">
        <f t="shared" si="100"/>
        <v>1.6201801801801803</v>
      </c>
      <c r="E492" s="17">
        <v>3.11</v>
      </c>
      <c r="F492" s="17">
        <v>3.11</v>
      </c>
      <c r="G492" s="17">
        <v>3.19</v>
      </c>
      <c r="H492" s="17">
        <v>3.43</v>
      </c>
      <c r="I492" s="17">
        <v>2.65</v>
      </c>
      <c r="J492" s="17">
        <v>3.1</v>
      </c>
      <c r="K492" s="23">
        <v>5550</v>
      </c>
      <c r="L492" s="20">
        <v>8992</v>
      </c>
      <c r="M492" s="20">
        <f t="shared" si="105"/>
        <v>17260.5</v>
      </c>
      <c r="N492" s="26">
        <f t="shared" si="106"/>
        <v>17260.5</v>
      </c>
      <c r="O492" s="26">
        <f t="shared" si="107"/>
        <v>17704.5</v>
      </c>
    </row>
    <row r="493" spans="2:15" hidden="1" outlineLevel="2" x14ac:dyDescent="0.25">
      <c r="B493" s="3">
        <v>42948</v>
      </c>
      <c r="C493" s="15">
        <v>42970</v>
      </c>
      <c r="D493" s="17">
        <f t="shared" si="100"/>
        <v>1.6413669064748202</v>
      </c>
      <c r="E493" s="17">
        <v>3.07</v>
      </c>
      <c r="F493" s="17">
        <v>3.09</v>
      </c>
      <c r="G493" s="17">
        <v>3.17</v>
      </c>
      <c r="H493" s="17">
        <v>3.44</v>
      </c>
      <c r="I493" s="17">
        <v>2.74</v>
      </c>
      <c r="J493" s="17">
        <v>3.05</v>
      </c>
      <c r="K493" s="23">
        <v>5560</v>
      </c>
      <c r="L493" s="20">
        <v>9126</v>
      </c>
      <c r="M493" s="20">
        <f t="shared" si="105"/>
        <v>17069.2</v>
      </c>
      <c r="N493" s="26">
        <f t="shared" si="106"/>
        <v>17180.399999999998</v>
      </c>
      <c r="O493" s="26">
        <f t="shared" si="107"/>
        <v>17625.2</v>
      </c>
    </row>
    <row r="494" spans="2:15" hidden="1" outlineLevel="2" x14ac:dyDescent="0.25">
      <c r="B494" s="3">
        <v>42948</v>
      </c>
      <c r="C494" s="15">
        <v>42977</v>
      </c>
      <c r="D494" s="17">
        <f t="shared" si="100"/>
        <v>1.6680357142857143</v>
      </c>
      <c r="E494" s="17">
        <v>3.04</v>
      </c>
      <c r="F494" s="17">
        <v>3.04</v>
      </c>
      <c r="G494" s="17">
        <v>3.11</v>
      </c>
      <c r="H494" s="17">
        <v>3.46</v>
      </c>
      <c r="I494" s="17">
        <v>2.8</v>
      </c>
      <c r="J494" s="17">
        <v>3</v>
      </c>
      <c r="K494" s="23">
        <v>5600</v>
      </c>
      <c r="L494" s="20">
        <v>9341</v>
      </c>
      <c r="M494" s="20">
        <f t="shared" si="105"/>
        <v>17024</v>
      </c>
      <c r="N494" s="26">
        <f t="shared" si="106"/>
        <v>17024</v>
      </c>
      <c r="O494" s="26">
        <f t="shared" si="107"/>
        <v>17416</v>
      </c>
    </row>
    <row r="495" spans="2:15" s="13" customFormat="1" outlineLevel="1" collapsed="1" x14ac:dyDescent="0.25">
      <c r="B495" s="5" t="s">
        <v>156</v>
      </c>
      <c r="C495" s="15"/>
      <c r="D495" s="17">
        <f t="shared" ref="D495:O495" si="111">SUBTOTAL(1,D490:D494)</f>
        <v>1.6386241414155798</v>
      </c>
      <c r="E495" s="17">
        <f t="shared" si="111"/>
        <v>3.0759999999999996</v>
      </c>
      <c r="F495" s="17">
        <f t="shared" si="111"/>
        <v>3.0819999999999999</v>
      </c>
      <c r="G495" s="17">
        <f t="shared" si="111"/>
        <v>3.1559999999999997</v>
      </c>
      <c r="H495" s="17">
        <f t="shared" si="111"/>
        <v>3.3839999999999995</v>
      </c>
      <c r="I495" s="17">
        <f t="shared" si="111"/>
        <v>2.6799999999999997</v>
      </c>
      <c r="J495" s="17">
        <f t="shared" si="111"/>
        <v>3.1060000000000003</v>
      </c>
      <c r="K495" s="23">
        <f t="shared" si="111"/>
        <v>5558</v>
      </c>
      <c r="L495" s="20">
        <f t="shared" si="111"/>
        <v>9107.7999999999993</v>
      </c>
      <c r="M495" s="20">
        <f t="shared" si="111"/>
        <v>17096.02</v>
      </c>
      <c r="N495" s="26">
        <f t="shared" si="111"/>
        <v>17129.34</v>
      </c>
      <c r="O495" s="26">
        <f t="shared" si="111"/>
        <v>17540.620000000003</v>
      </c>
    </row>
    <row r="496" spans="2:15" hidden="1" outlineLevel="2" x14ac:dyDescent="0.25">
      <c r="B496" s="3">
        <v>42979</v>
      </c>
      <c r="C496" s="15">
        <v>42984</v>
      </c>
      <c r="D496" s="17">
        <f t="shared" si="100"/>
        <v>1.6240213523131672</v>
      </c>
      <c r="E496" s="17">
        <v>3.03</v>
      </c>
      <c r="F496" s="17">
        <v>3.05</v>
      </c>
      <c r="G496" s="17">
        <v>3.13</v>
      </c>
      <c r="H496" s="17">
        <v>3.5</v>
      </c>
      <c r="I496" s="17">
        <v>2.94</v>
      </c>
      <c r="J496" s="17">
        <v>3</v>
      </c>
      <c r="K496" s="23">
        <v>5620</v>
      </c>
      <c r="L496" s="20">
        <v>9127</v>
      </c>
      <c r="M496" s="20">
        <f t="shared" si="105"/>
        <v>17028.599999999999</v>
      </c>
      <c r="N496" s="26">
        <f t="shared" si="106"/>
        <v>17141</v>
      </c>
      <c r="O496" s="26">
        <f t="shared" si="107"/>
        <v>17590.599999999999</v>
      </c>
    </row>
    <row r="497" spans="2:15" hidden="1" outlineLevel="2" x14ac:dyDescent="0.25">
      <c r="B497" s="3">
        <v>42979</v>
      </c>
      <c r="C497" s="15">
        <v>42991</v>
      </c>
      <c r="D497" s="17">
        <f t="shared" si="100"/>
        <v>1.6306595365418894</v>
      </c>
      <c r="E497" s="17">
        <v>3.04</v>
      </c>
      <c r="F497" s="17">
        <v>3.04</v>
      </c>
      <c r="G497" s="17">
        <v>3.13</v>
      </c>
      <c r="H497" s="17">
        <v>3.54</v>
      </c>
      <c r="I497" s="17">
        <v>2.98</v>
      </c>
      <c r="J497" s="17">
        <v>3</v>
      </c>
      <c r="K497" s="23">
        <v>5610</v>
      </c>
      <c r="L497" s="20">
        <v>9148</v>
      </c>
      <c r="M497" s="20">
        <f t="shared" si="105"/>
        <v>17054.400000000001</v>
      </c>
      <c r="N497" s="26">
        <f t="shared" si="106"/>
        <v>17054.400000000001</v>
      </c>
      <c r="O497" s="26">
        <f t="shared" si="107"/>
        <v>17559.3</v>
      </c>
    </row>
    <row r="498" spans="2:15" hidden="1" outlineLevel="2" x14ac:dyDescent="0.25">
      <c r="B498" s="3">
        <v>42979</v>
      </c>
      <c r="C498" s="15">
        <v>42998</v>
      </c>
      <c r="D498" s="17">
        <f t="shared" si="100"/>
        <v>1.6291814946619216</v>
      </c>
      <c r="E498" s="17">
        <v>3.06</v>
      </c>
      <c r="F498" s="17">
        <v>3.08</v>
      </c>
      <c r="G498" s="17">
        <v>3.17</v>
      </c>
      <c r="H498" s="17">
        <v>3.53</v>
      </c>
      <c r="I498" s="17">
        <v>2.4</v>
      </c>
      <c r="J498" s="17">
        <v>3</v>
      </c>
      <c r="K498" s="23">
        <v>5620</v>
      </c>
      <c r="L498" s="20">
        <v>9156</v>
      </c>
      <c r="M498" s="20">
        <f t="shared" si="105"/>
        <v>17197.2</v>
      </c>
      <c r="N498" s="26">
        <f t="shared" si="106"/>
        <v>17309.600000000002</v>
      </c>
      <c r="O498" s="26">
        <f t="shared" si="107"/>
        <v>17815.399999999998</v>
      </c>
    </row>
    <row r="499" spans="2:15" hidden="1" outlineLevel="2" x14ac:dyDescent="0.25">
      <c r="B499" s="3">
        <v>42979</v>
      </c>
      <c r="C499" s="15">
        <v>43005</v>
      </c>
      <c r="D499" s="17">
        <f t="shared" si="100"/>
        <v>1.6737588652482269</v>
      </c>
      <c r="E499" s="17">
        <v>3.16</v>
      </c>
      <c r="F499" s="17">
        <v>3.16</v>
      </c>
      <c r="G499" s="17">
        <v>3.23</v>
      </c>
      <c r="H499" s="17">
        <v>3.47</v>
      </c>
      <c r="I499" s="17">
        <v>2.88</v>
      </c>
      <c r="J499" s="17">
        <v>3.06</v>
      </c>
      <c r="K499" s="23">
        <v>5640</v>
      </c>
      <c r="L499" s="20">
        <v>9440</v>
      </c>
      <c r="M499" s="20">
        <f t="shared" si="105"/>
        <v>17822.400000000001</v>
      </c>
      <c r="N499" s="26">
        <f t="shared" si="106"/>
        <v>17822.400000000001</v>
      </c>
      <c r="O499" s="26">
        <f t="shared" si="107"/>
        <v>18217.2</v>
      </c>
    </row>
    <row r="500" spans="2:15" s="13" customFormat="1" outlineLevel="1" collapsed="1" x14ac:dyDescent="0.25">
      <c r="B500" s="5" t="s">
        <v>157</v>
      </c>
      <c r="C500" s="15"/>
      <c r="D500" s="17">
        <f t="shared" ref="D500:O500" si="112">SUBTOTAL(1,D496:D499)</f>
        <v>1.6394053121913015</v>
      </c>
      <c r="E500" s="17">
        <f t="shared" si="112"/>
        <v>3.0725000000000002</v>
      </c>
      <c r="F500" s="17">
        <f t="shared" si="112"/>
        <v>3.0825</v>
      </c>
      <c r="G500" s="17">
        <f t="shared" si="112"/>
        <v>3.165</v>
      </c>
      <c r="H500" s="17">
        <f t="shared" si="112"/>
        <v>3.5100000000000002</v>
      </c>
      <c r="I500" s="17">
        <f t="shared" si="112"/>
        <v>2.8</v>
      </c>
      <c r="J500" s="17">
        <f t="shared" si="112"/>
        <v>3.0150000000000001</v>
      </c>
      <c r="K500" s="23">
        <f t="shared" si="112"/>
        <v>5622.5</v>
      </c>
      <c r="L500" s="20">
        <f t="shared" si="112"/>
        <v>9217.75</v>
      </c>
      <c r="M500" s="20">
        <f t="shared" si="112"/>
        <v>17275.650000000001</v>
      </c>
      <c r="N500" s="26">
        <f t="shared" si="112"/>
        <v>17331.849999999999</v>
      </c>
      <c r="O500" s="26">
        <f t="shared" si="112"/>
        <v>17795.624999999996</v>
      </c>
    </row>
    <row r="501" spans="2:15" hidden="1" outlineLevel="2" x14ac:dyDescent="0.25">
      <c r="B501" s="3">
        <v>43009</v>
      </c>
      <c r="C501" s="15">
        <v>43012</v>
      </c>
      <c r="D501" s="17">
        <f t="shared" si="100"/>
        <v>1.803921568627451</v>
      </c>
      <c r="E501" s="17">
        <v>3.2</v>
      </c>
      <c r="F501" s="17">
        <v>3.2</v>
      </c>
      <c r="G501" s="17">
        <v>3.3</v>
      </c>
      <c r="H501" s="17">
        <v>3.55</v>
      </c>
      <c r="I501" s="17">
        <v>2.93</v>
      </c>
      <c r="J501" s="17">
        <v>3.1</v>
      </c>
      <c r="K501" s="23">
        <v>5610</v>
      </c>
      <c r="L501" s="20">
        <v>10120</v>
      </c>
      <c r="M501" s="20">
        <f t="shared" si="105"/>
        <v>17952</v>
      </c>
      <c r="N501" s="26">
        <f t="shared" si="106"/>
        <v>17952</v>
      </c>
      <c r="O501" s="26">
        <f t="shared" si="107"/>
        <v>18513</v>
      </c>
    </row>
    <row r="502" spans="2:15" hidden="1" outlineLevel="2" x14ac:dyDescent="0.25">
      <c r="B502" s="3">
        <v>43009</v>
      </c>
      <c r="C502" s="15">
        <v>43019</v>
      </c>
      <c r="D502" s="17">
        <f t="shared" si="100"/>
        <v>1.7155357142857144</v>
      </c>
      <c r="E502" s="17">
        <v>3.22</v>
      </c>
      <c r="F502" s="17">
        <v>3.22</v>
      </c>
      <c r="G502" s="17">
        <v>3.29</v>
      </c>
      <c r="H502" s="17">
        <v>3.54</v>
      </c>
      <c r="I502" s="17">
        <v>2.89</v>
      </c>
      <c r="J502" s="17">
        <v>3.1</v>
      </c>
      <c r="K502" s="23">
        <v>5600</v>
      </c>
      <c r="L502" s="20">
        <v>9607</v>
      </c>
      <c r="M502" s="20">
        <f t="shared" si="105"/>
        <v>18032</v>
      </c>
      <c r="N502" s="26">
        <f t="shared" si="106"/>
        <v>18032</v>
      </c>
      <c r="O502" s="26">
        <f t="shared" si="107"/>
        <v>18424</v>
      </c>
    </row>
    <row r="503" spans="2:15" hidden="1" outlineLevel="2" x14ac:dyDescent="0.25">
      <c r="B503" s="3">
        <v>43009</v>
      </c>
      <c r="C503" s="15">
        <v>43026</v>
      </c>
      <c r="D503" s="17">
        <f t="shared" si="100"/>
        <v>1.7063449508489723</v>
      </c>
      <c r="E503" s="17">
        <v>3.26</v>
      </c>
      <c r="F503" s="17">
        <v>3.26</v>
      </c>
      <c r="G503" s="17">
        <v>3.33</v>
      </c>
      <c r="H503" s="17">
        <v>3.58</v>
      </c>
      <c r="I503" s="17">
        <v>2.86</v>
      </c>
      <c r="J503" s="17">
        <v>3.12</v>
      </c>
      <c r="K503" s="23">
        <v>5595</v>
      </c>
      <c r="L503" s="20">
        <v>9547</v>
      </c>
      <c r="M503" s="20">
        <f t="shared" si="105"/>
        <v>18239.699999999997</v>
      </c>
      <c r="N503" s="26">
        <f t="shared" si="106"/>
        <v>18239.699999999997</v>
      </c>
      <c r="O503" s="26">
        <f t="shared" si="107"/>
        <v>18631.350000000002</v>
      </c>
    </row>
    <row r="504" spans="2:15" hidden="1" outlineLevel="2" x14ac:dyDescent="0.25">
      <c r="B504" s="3">
        <v>43009</v>
      </c>
      <c r="C504" s="15">
        <v>43033</v>
      </c>
      <c r="D504" s="17">
        <f t="shared" si="100"/>
        <v>1.6466071428571429</v>
      </c>
      <c r="E504" s="17">
        <v>3.26</v>
      </c>
      <c r="F504" s="17">
        <v>3.26</v>
      </c>
      <c r="G504" s="17">
        <v>3.35</v>
      </c>
      <c r="H504" s="17">
        <v>3.57</v>
      </c>
      <c r="I504" s="17">
        <v>2.74</v>
      </c>
      <c r="J504" s="17">
        <v>3.12</v>
      </c>
      <c r="K504" s="23">
        <v>5600</v>
      </c>
      <c r="L504" s="20">
        <v>9221</v>
      </c>
      <c r="M504" s="20">
        <f t="shared" si="105"/>
        <v>18256</v>
      </c>
      <c r="N504" s="26">
        <f t="shared" si="106"/>
        <v>18256</v>
      </c>
      <c r="O504" s="26">
        <f t="shared" si="107"/>
        <v>18760</v>
      </c>
    </row>
    <row r="505" spans="2:15" s="13" customFormat="1" outlineLevel="1" collapsed="1" x14ac:dyDescent="0.25">
      <c r="B505" s="5" t="s">
        <v>158</v>
      </c>
      <c r="C505" s="15"/>
      <c r="D505" s="17">
        <f t="shared" ref="D505:O505" si="113">SUBTOTAL(1,D501:D504)</f>
        <v>1.7181023441548202</v>
      </c>
      <c r="E505" s="17">
        <f t="shared" si="113"/>
        <v>3.2349999999999999</v>
      </c>
      <c r="F505" s="17">
        <f t="shared" si="113"/>
        <v>3.2349999999999999</v>
      </c>
      <c r="G505" s="17">
        <f t="shared" si="113"/>
        <v>3.3174999999999999</v>
      </c>
      <c r="H505" s="17">
        <f t="shared" si="113"/>
        <v>3.56</v>
      </c>
      <c r="I505" s="17">
        <f t="shared" si="113"/>
        <v>2.855</v>
      </c>
      <c r="J505" s="17">
        <f t="shared" si="113"/>
        <v>3.1100000000000003</v>
      </c>
      <c r="K505" s="23">
        <f t="shared" si="113"/>
        <v>5601.25</v>
      </c>
      <c r="L505" s="20">
        <f t="shared" si="113"/>
        <v>9623.75</v>
      </c>
      <c r="M505" s="20">
        <f t="shared" si="113"/>
        <v>18119.924999999999</v>
      </c>
      <c r="N505" s="26">
        <f t="shared" si="113"/>
        <v>18119.924999999999</v>
      </c>
      <c r="O505" s="26">
        <f t="shared" si="113"/>
        <v>18582.087500000001</v>
      </c>
    </row>
    <row r="506" spans="2:15" hidden="1" outlineLevel="2" x14ac:dyDescent="0.25">
      <c r="B506" s="3">
        <v>43040</v>
      </c>
      <c r="C506" s="15">
        <v>43040</v>
      </c>
      <c r="D506" s="17">
        <f t="shared" si="100"/>
        <v>1.7091071428571429</v>
      </c>
      <c r="E506" s="17">
        <v>3.3</v>
      </c>
      <c r="F506" s="17">
        <v>3.3</v>
      </c>
      <c r="G506" s="17">
        <v>3.37</v>
      </c>
      <c r="H506" s="17">
        <v>3.52</v>
      </c>
      <c r="I506" s="17">
        <v>2.71</v>
      </c>
      <c r="J506" s="17">
        <v>3.1</v>
      </c>
      <c r="K506" s="23">
        <v>5600</v>
      </c>
      <c r="L506" s="20">
        <v>9571</v>
      </c>
      <c r="M506" s="20">
        <f t="shared" si="105"/>
        <v>18480</v>
      </c>
      <c r="N506" s="26">
        <f t="shared" si="106"/>
        <v>18480</v>
      </c>
      <c r="O506" s="26">
        <f t="shared" si="107"/>
        <v>18872</v>
      </c>
    </row>
    <row r="507" spans="2:15" hidden="1" outlineLevel="2" x14ac:dyDescent="0.25">
      <c r="B507" s="3">
        <v>43040</v>
      </c>
      <c r="C507" s="15">
        <v>43047</v>
      </c>
      <c r="D507" s="17">
        <f t="shared" si="100"/>
        <v>1.816994633273703</v>
      </c>
      <c r="E507" s="17">
        <v>3.2</v>
      </c>
      <c r="F507" s="17">
        <v>3.2</v>
      </c>
      <c r="G507" s="17">
        <v>3.35</v>
      </c>
      <c r="H507" s="17">
        <v>3.52</v>
      </c>
      <c r="I507" s="17">
        <v>2.71</v>
      </c>
      <c r="J507" s="17">
        <v>3.05</v>
      </c>
      <c r="K507" s="23">
        <v>5590</v>
      </c>
      <c r="L507" s="20">
        <v>10157</v>
      </c>
      <c r="M507" s="20">
        <f t="shared" si="105"/>
        <v>17888</v>
      </c>
      <c r="N507" s="26">
        <f t="shared" si="106"/>
        <v>17888</v>
      </c>
      <c r="O507" s="26">
        <f t="shared" si="107"/>
        <v>18726.5</v>
      </c>
    </row>
    <row r="508" spans="2:15" hidden="1" outlineLevel="2" x14ac:dyDescent="0.25">
      <c r="B508" s="3">
        <v>43040</v>
      </c>
      <c r="C508" s="15">
        <v>43054</v>
      </c>
      <c r="D508" s="17">
        <f t="shared" si="100"/>
        <v>1.6246869409660107</v>
      </c>
      <c r="E508" s="17">
        <v>3.18</v>
      </c>
      <c r="F508" s="17">
        <v>3.2</v>
      </c>
      <c r="G508" s="17">
        <v>3.25</v>
      </c>
      <c r="H508" s="17">
        <v>3.55</v>
      </c>
      <c r="I508" s="17">
        <v>2.76</v>
      </c>
      <c r="J508" s="17">
        <v>2.98</v>
      </c>
      <c r="K508" s="23">
        <v>5590</v>
      </c>
      <c r="L508" s="20">
        <v>9082</v>
      </c>
      <c r="M508" s="20">
        <f t="shared" si="105"/>
        <v>17776.2</v>
      </c>
      <c r="N508" s="26">
        <f t="shared" si="106"/>
        <v>17888</v>
      </c>
      <c r="O508" s="26">
        <f t="shared" si="107"/>
        <v>18167.5</v>
      </c>
    </row>
    <row r="509" spans="2:15" hidden="1" outlineLevel="2" x14ac:dyDescent="0.25">
      <c r="B509" s="3">
        <v>43040</v>
      </c>
      <c r="C509" s="15">
        <v>43061</v>
      </c>
      <c r="D509" s="17">
        <f t="shared" si="100"/>
        <v>1.7089445438282647</v>
      </c>
      <c r="E509" s="17">
        <v>3.18</v>
      </c>
      <c r="F509" s="17">
        <v>3.2</v>
      </c>
      <c r="G509" s="17">
        <v>3.24</v>
      </c>
      <c r="H509" s="17">
        <v>3.55</v>
      </c>
      <c r="I509" s="17">
        <v>2.76</v>
      </c>
      <c r="J509" s="17">
        <v>2.98</v>
      </c>
      <c r="K509" s="23">
        <v>5590</v>
      </c>
      <c r="L509" s="20">
        <v>9553</v>
      </c>
      <c r="M509" s="20">
        <f t="shared" si="105"/>
        <v>17776.2</v>
      </c>
      <c r="N509" s="26">
        <f t="shared" si="106"/>
        <v>17888</v>
      </c>
      <c r="O509" s="26">
        <f t="shared" si="107"/>
        <v>18111.600000000002</v>
      </c>
    </row>
    <row r="510" spans="2:15" hidden="1" outlineLevel="2" x14ac:dyDescent="0.25">
      <c r="B510" s="3">
        <v>43040</v>
      </c>
      <c r="C510" s="15">
        <v>43068</v>
      </c>
      <c r="D510" s="17">
        <f t="shared" si="100"/>
        <v>1.7783928571428571</v>
      </c>
      <c r="E510" s="17">
        <v>3.14</v>
      </c>
      <c r="F510" s="17">
        <v>3.14</v>
      </c>
      <c r="G510" s="17">
        <v>3.13</v>
      </c>
      <c r="H510" s="17">
        <v>3.29</v>
      </c>
      <c r="I510" s="17">
        <v>2.84</v>
      </c>
      <c r="J510" s="17">
        <v>2.95</v>
      </c>
      <c r="K510" s="23">
        <v>5600</v>
      </c>
      <c r="L510" s="20">
        <v>9959</v>
      </c>
      <c r="M510" s="20">
        <f t="shared" si="105"/>
        <v>17584</v>
      </c>
      <c r="N510" s="26">
        <f t="shared" si="106"/>
        <v>17584</v>
      </c>
      <c r="O510" s="26">
        <f t="shared" si="107"/>
        <v>17528</v>
      </c>
    </row>
    <row r="511" spans="2:15" s="13" customFormat="1" outlineLevel="1" collapsed="1" x14ac:dyDescent="0.25">
      <c r="B511" s="5" t="s">
        <v>159</v>
      </c>
      <c r="C511" s="15"/>
      <c r="D511" s="17">
        <f t="shared" ref="D511:O511" si="114">SUBTOTAL(1,D506:D510)</f>
        <v>1.7276252236135956</v>
      </c>
      <c r="E511" s="17">
        <f t="shared" si="114"/>
        <v>3.2</v>
      </c>
      <c r="F511" s="17">
        <f t="shared" si="114"/>
        <v>3.2079999999999997</v>
      </c>
      <c r="G511" s="17">
        <f t="shared" si="114"/>
        <v>3.2679999999999998</v>
      </c>
      <c r="H511" s="17">
        <f t="shared" si="114"/>
        <v>3.4859999999999998</v>
      </c>
      <c r="I511" s="17">
        <f t="shared" si="114"/>
        <v>2.7559999999999998</v>
      </c>
      <c r="J511" s="17">
        <f t="shared" si="114"/>
        <v>3.0120000000000005</v>
      </c>
      <c r="K511" s="23">
        <f t="shared" si="114"/>
        <v>5594</v>
      </c>
      <c r="L511" s="20">
        <f>SUBTOTAL(1,L506:L510)</f>
        <v>9664.4</v>
      </c>
      <c r="M511" s="20">
        <f>SUBTOTAL(1,M506:M510)</f>
        <v>17900.879999999997</v>
      </c>
      <c r="N511" s="26">
        <f t="shared" si="114"/>
        <v>17945.599999999999</v>
      </c>
      <c r="O511" s="26">
        <f t="shared" si="114"/>
        <v>18281.120000000003</v>
      </c>
    </row>
    <row r="512" spans="2:15" hidden="1" outlineLevel="2" x14ac:dyDescent="0.25">
      <c r="B512" s="3">
        <v>43070</v>
      </c>
      <c r="C512" s="15">
        <v>43075</v>
      </c>
      <c r="D512" s="17">
        <f t="shared" si="100"/>
        <v>1.8220627802690583</v>
      </c>
      <c r="E512" s="17">
        <v>3.15</v>
      </c>
      <c r="F512" s="17">
        <v>3.15</v>
      </c>
      <c r="G512" s="17">
        <v>3.18</v>
      </c>
      <c r="H512" s="17">
        <v>3.58</v>
      </c>
      <c r="I512" s="17">
        <v>2.85</v>
      </c>
      <c r="J512" s="17">
        <v>2.9</v>
      </c>
      <c r="K512" s="23">
        <v>5575</v>
      </c>
      <c r="L512" s="20">
        <v>10158</v>
      </c>
      <c r="M512" s="20">
        <f t="shared" ref="M512:O515" si="115">E512*$K$512</f>
        <v>17561.25</v>
      </c>
      <c r="N512" s="20">
        <f t="shared" si="115"/>
        <v>17561.25</v>
      </c>
      <c r="O512" s="20">
        <f t="shared" si="115"/>
        <v>17728.5</v>
      </c>
    </row>
    <row r="513" spans="1:15" hidden="1" outlineLevel="2" x14ac:dyDescent="0.25">
      <c r="B513" s="3">
        <v>43070</v>
      </c>
      <c r="C513" s="15">
        <v>43082</v>
      </c>
      <c r="D513" s="17">
        <f t="shared" si="100"/>
        <v>1.7592459605026931</v>
      </c>
      <c r="E513" s="17">
        <v>3.2</v>
      </c>
      <c r="F513" s="17">
        <v>3.21</v>
      </c>
      <c r="G513" s="17">
        <v>3.26</v>
      </c>
      <c r="H513" s="17">
        <v>3.6</v>
      </c>
      <c r="I513" s="17">
        <v>2.79</v>
      </c>
      <c r="J513" s="17">
        <v>2.88</v>
      </c>
      <c r="K513" s="23">
        <v>5570</v>
      </c>
      <c r="L513" s="20">
        <v>9799</v>
      </c>
      <c r="M513" s="20">
        <f t="shared" si="115"/>
        <v>17840</v>
      </c>
      <c r="N513" s="20">
        <f t="shared" si="115"/>
        <v>17895.75</v>
      </c>
      <c r="O513" s="20">
        <f t="shared" si="115"/>
        <v>18174.5</v>
      </c>
    </row>
    <row r="514" spans="1:15" hidden="1" outlineLevel="2" x14ac:dyDescent="0.25">
      <c r="B514" s="3">
        <v>43070</v>
      </c>
      <c r="C514" s="15">
        <v>43089</v>
      </c>
      <c r="D514" s="17">
        <f t="shared" si="100"/>
        <v>1.608453237410072</v>
      </c>
      <c r="E514" s="17">
        <v>3.1</v>
      </c>
      <c r="F514" s="17">
        <v>3.25</v>
      </c>
      <c r="G514" s="17">
        <v>3.3</v>
      </c>
      <c r="H514" s="17">
        <v>3.57</v>
      </c>
      <c r="I514" s="17">
        <v>2.84</v>
      </c>
      <c r="J514" s="17">
        <v>2.87</v>
      </c>
      <c r="K514" s="23">
        <v>5560</v>
      </c>
      <c r="L514" s="20">
        <v>8943</v>
      </c>
      <c r="M514" s="20">
        <f t="shared" si="115"/>
        <v>17282.5</v>
      </c>
      <c r="N514" s="20">
        <f t="shared" si="115"/>
        <v>18118.75</v>
      </c>
      <c r="O514" s="20">
        <f t="shared" si="115"/>
        <v>18397.5</v>
      </c>
    </row>
    <row r="515" spans="1:15" hidden="1" outlineLevel="2" x14ac:dyDescent="0.25">
      <c r="B515" s="3">
        <v>43070</v>
      </c>
      <c r="C515" s="15">
        <v>43096</v>
      </c>
      <c r="D515" s="17">
        <f t="shared" si="100"/>
        <v>1.8989169675090252</v>
      </c>
      <c r="E515" s="17">
        <v>3.2</v>
      </c>
      <c r="F515" s="17">
        <v>3.3</v>
      </c>
      <c r="G515" s="17">
        <v>3.4</v>
      </c>
      <c r="H515" s="17">
        <v>3.48</v>
      </c>
      <c r="I515" s="17">
        <v>2.82</v>
      </c>
      <c r="J515" s="17">
        <v>2.9</v>
      </c>
      <c r="K515" s="23">
        <v>5540</v>
      </c>
      <c r="L515" s="20">
        <v>10520</v>
      </c>
      <c r="M515" s="20">
        <f t="shared" si="115"/>
        <v>17840</v>
      </c>
      <c r="N515" s="20">
        <f t="shared" si="115"/>
        <v>18397.5</v>
      </c>
      <c r="O515" s="20">
        <f t="shared" si="115"/>
        <v>18955</v>
      </c>
    </row>
    <row r="516" spans="1:15" s="13" customFormat="1" outlineLevel="1" collapsed="1" x14ac:dyDescent="0.25">
      <c r="B516" s="5" t="s">
        <v>160</v>
      </c>
      <c r="C516" s="15"/>
      <c r="D516" s="17">
        <f t="shared" ref="D516:O516" si="116">SUBTOTAL(1,D512:D515)</f>
        <v>1.772169736422712</v>
      </c>
      <c r="E516" s="17">
        <f t="shared" si="116"/>
        <v>3.1624999999999996</v>
      </c>
      <c r="F516" s="17">
        <f t="shared" si="116"/>
        <v>3.2275</v>
      </c>
      <c r="G516" s="17">
        <f t="shared" si="116"/>
        <v>3.2849999999999997</v>
      </c>
      <c r="H516" s="17">
        <f t="shared" si="116"/>
        <v>3.5575000000000001</v>
      </c>
      <c r="I516" s="17">
        <f t="shared" si="116"/>
        <v>2.8250000000000002</v>
      </c>
      <c r="J516" s="17">
        <f t="shared" si="116"/>
        <v>2.8874999999999997</v>
      </c>
      <c r="K516" s="23">
        <f t="shared" si="116"/>
        <v>5561.25</v>
      </c>
      <c r="L516" s="20">
        <f t="shared" si="116"/>
        <v>9855</v>
      </c>
      <c r="M516" s="20">
        <f t="shared" si="116"/>
        <v>17630.9375</v>
      </c>
      <c r="N516" s="26">
        <f t="shared" si="116"/>
        <v>17993.3125</v>
      </c>
      <c r="O516" s="26">
        <f t="shared" si="116"/>
        <v>18313.875</v>
      </c>
    </row>
    <row r="517" spans="1:15" s="13" customFormat="1" x14ac:dyDescent="0.25">
      <c r="B517" s="5" t="s">
        <v>6</v>
      </c>
      <c r="C517" s="15"/>
      <c r="D517" s="17">
        <f t="shared" ref="D517:O517" si="117">SUBTOTAL(1,D4:D515)</f>
        <v>1.5677594170231515</v>
      </c>
      <c r="E517" s="17">
        <f t="shared" si="117"/>
        <v>3.0163698725589834</v>
      </c>
      <c r="F517" s="17">
        <f t="shared" si="117"/>
        <v>3.0770502662423622</v>
      </c>
      <c r="G517" s="17">
        <f t="shared" si="117"/>
        <v>2.981231884057971</v>
      </c>
      <c r="H517" s="17">
        <f t="shared" si="117"/>
        <v>3.5477073170731686</v>
      </c>
      <c r="I517" s="17">
        <f t="shared" si="117"/>
        <v>2.9372682926829277</v>
      </c>
      <c r="J517" s="17">
        <f t="shared" si="117"/>
        <v>3.158682926829266</v>
      </c>
      <c r="K517" s="23">
        <f t="shared" si="117"/>
        <v>4816.1723643095147</v>
      </c>
      <c r="L517" s="20">
        <f t="shared" si="117"/>
        <v>7486.4830108042497</v>
      </c>
      <c r="M517" s="20">
        <f t="shared" si="117"/>
        <v>14414.643919150398</v>
      </c>
      <c r="N517" s="26">
        <f t="shared" si="117"/>
        <v>15427.873244767265</v>
      </c>
      <c r="O517" s="26">
        <f t="shared" si="117"/>
        <v>16579.807608695657</v>
      </c>
    </row>
    <row r="518" spans="1:15" ht="15.75" thickBot="1" x14ac:dyDescent="0.3">
      <c r="B518" s="3"/>
      <c r="C518" s="15"/>
      <c r="D518" s="15"/>
      <c r="E518" s="17"/>
      <c r="F518" s="17"/>
      <c r="G518" s="17"/>
      <c r="H518" s="17"/>
      <c r="I518" s="17"/>
      <c r="J518" s="17"/>
      <c r="K518" s="23"/>
      <c r="L518" s="20"/>
      <c r="M518" s="20">
        <f t="shared" si="105"/>
        <v>0</v>
      </c>
      <c r="N518" s="26">
        <f t="shared" si="106"/>
        <v>0</v>
      </c>
      <c r="O518" s="26">
        <f t="shared" si="107"/>
        <v>0</v>
      </c>
    </row>
    <row r="519" spans="1:15" s="13" customFormat="1" ht="39" thickBot="1" x14ac:dyDescent="0.3">
      <c r="A519" s="37">
        <v>2018</v>
      </c>
      <c r="B519" s="2" t="s">
        <v>0</v>
      </c>
      <c r="C519" s="2" t="s">
        <v>1</v>
      </c>
      <c r="D519" s="6" t="s">
        <v>198</v>
      </c>
      <c r="E519" s="6" t="s">
        <v>2</v>
      </c>
      <c r="F519" s="38" t="s">
        <v>117</v>
      </c>
      <c r="G519" s="6" t="s">
        <v>118</v>
      </c>
      <c r="H519" s="6" t="s">
        <v>143</v>
      </c>
      <c r="I519" s="6" t="s">
        <v>144</v>
      </c>
      <c r="J519" s="6" t="s">
        <v>145</v>
      </c>
      <c r="K519" s="22" t="s">
        <v>27</v>
      </c>
      <c r="L519" s="24" t="s">
        <v>199</v>
      </c>
      <c r="M519" s="24" t="s">
        <v>29</v>
      </c>
      <c r="N519" s="6" t="s">
        <v>119</v>
      </c>
      <c r="O519" s="6" t="s">
        <v>120</v>
      </c>
    </row>
    <row r="520" spans="1:15" hidden="1" outlineLevel="2" x14ac:dyDescent="0.25">
      <c r="B520" s="3">
        <v>43101</v>
      </c>
      <c r="C520" s="15">
        <v>43103</v>
      </c>
      <c r="D520" s="17">
        <f t="shared" ref="D520:D582" si="118">+L520/K520</f>
        <v>2.0172043010752687</v>
      </c>
      <c r="E520" s="17">
        <v>3.2</v>
      </c>
      <c r="F520" s="17">
        <v>3.33</v>
      </c>
      <c r="G520" s="17">
        <v>3.4</v>
      </c>
      <c r="H520" s="17">
        <v>3.34</v>
      </c>
      <c r="I520" s="17">
        <v>2.87</v>
      </c>
      <c r="J520" s="17">
        <v>2.97</v>
      </c>
      <c r="K520" s="23">
        <v>5580</v>
      </c>
      <c r="L520" s="56">
        <v>11256</v>
      </c>
      <c r="M520" s="20">
        <f>E520*K520</f>
        <v>17856</v>
      </c>
      <c r="N520" s="20">
        <f>F520*K520</f>
        <v>18581.400000000001</v>
      </c>
      <c r="O520" s="20">
        <f>G520*K520</f>
        <v>18972</v>
      </c>
    </row>
    <row r="521" spans="1:15" hidden="1" outlineLevel="2" x14ac:dyDescent="0.25">
      <c r="B521" s="3">
        <v>43101</v>
      </c>
      <c r="C521" s="15">
        <v>43110</v>
      </c>
      <c r="D521" s="17">
        <f t="shared" si="118"/>
        <v>1.7872072072072072</v>
      </c>
      <c r="E521" s="17">
        <v>3.39</v>
      </c>
      <c r="F521" s="17">
        <v>3.39</v>
      </c>
      <c r="G521" s="17">
        <v>3.46</v>
      </c>
      <c r="H521" s="17">
        <v>3.29</v>
      </c>
      <c r="I521" s="17">
        <v>2.86</v>
      </c>
      <c r="J521" s="17">
        <v>3.02</v>
      </c>
      <c r="K521" s="23">
        <v>5550</v>
      </c>
      <c r="L521" s="56">
        <v>9919</v>
      </c>
      <c r="M521" s="20">
        <f>E521*K521</f>
        <v>18814.5</v>
      </c>
      <c r="N521" s="20">
        <f t="shared" ref="N521:N529" si="119">F521*K521</f>
        <v>18814.5</v>
      </c>
      <c r="O521" s="20">
        <f t="shared" ref="O521:O529" si="120">G521*K521</f>
        <v>19203</v>
      </c>
    </row>
    <row r="522" spans="1:15" hidden="1" outlineLevel="2" x14ac:dyDescent="0.25">
      <c r="B522" s="3">
        <v>43101</v>
      </c>
      <c r="C522" s="15">
        <v>43117</v>
      </c>
      <c r="D522" s="17">
        <f t="shared" si="118"/>
        <v>1.7296229802513465</v>
      </c>
      <c r="E522" s="17">
        <v>3.33</v>
      </c>
      <c r="F522" s="17">
        <v>3.33</v>
      </c>
      <c r="G522" s="17">
        <v>3.4</v>
      </c>
      <c r="H522" s="17">
        <v>3.3</v>
      </c>
      <c r="I522" s="17">
        <v>2.91</v>
      </c>
      <c r="J522" s="17">
        <v>3.07</v>
      </c>
      <c r="K522" s="23">
        <v>5570</v>
      </c>
      <c r="L522" s="56">
        <v>9634</v>
      </c>
      <c r="M522" s="20">
        <f>E522*K522</f>
        <v>18548.100000000002</v>
      </c>
      <c r="N522" s="20">
        <f t="shared" si="119"/>
        <v>18548.100000000002</v>
      </c>
      <c r="O522" s="20">
        <f t="shared" si="120"/>
        <v>18938</v>
      </c>
    </row>
    <row r="523" spans="1:15" s="13" customFormat="1" hidden="1" outlineLevel="2" x14ac:dyDescent="0.25">
      <c r="B523" s="3">
        <v>43101</v>
      </c>
      <c r="C523" s="15">
        <v>43124</v>
      </c>
      <c r="D523" s="17">
        <f t="shared" si="118"/>
        <v>1.6718918918918919</v>
      </c>
      <c r="E523" s="17">
        <v>3.35</v>
      </c>
      <c r="F523" s="17">
        <v>3.35</v>
      </c>
      <c r="G523" s="17">
        <v>3.43</v>
      </c>
      <c r="H523" s="17">
        <v>3.23</v>
      </c>
      <c r="I523" s="17">
        <v>2.88</v>
      </c>
      <c r="J523" s="17">
        <v>3.07</v>
      </c>
      <c r="K523" s="23">
        <v>5550</v>
      </c>
      <c r="L523" s="56">
        <v>9279</v>
      </c>
      <c r="M523" s="20">
        <f>E523*K523</f>
        <v>18592.5</v>
      </c>
      <c r="N523" s="20">
        <f t="shared" si="119"/>
        <v>18592.5</v>
      </c>
      <c r="O523" s="20">
        <f t="shared" si="120"/>
        <v>19036.5</v>
      </c>
    </row>
    <row r="524" spans="1:15" hidden="1" outlineLevel="2" x14ac:dyDescent="0.25">
      <c r="B524" s="3">
        <v>43101</v>
      </c>
      <c r="C524" s="15">
        <v>43131</v>
      </c>
      <c r="D524" s="17">
        <f t="shared" si="118"/>
        <v>2.0325832583258325</v>
      </c>
      <c r="E524" s="17">
        <v>3.38</v>
      </c>
      <c r="F524" s="17">
        <v>3.38</v>
      </c>
      <c r="G524" s="17">
        <v>3.43</v>
      </c>
      <c r="H524" s="17">
        <v>3.16</v>
      </c>
      <c r="I524" s="17">
        <v>2.9</v>
      </c>
      <c r="J524" s="17">
        <v>3.1</v>
      </c>
      <c r="K524" s="23">
        <v>5555</v>
      </c>
      <c r="L524" s="56">
        <v>11291</v>
      </c>
      <c r="M524" s="20">
        <f>E524*K524</f>
        <v>18775.899999999998</v>
      </c>
      <c r="N524" s="26">
        <f t="shared" si="119"/>
        <v>18775.899999999998</v>
      </c>
      <c r="O524" s="26">
        <f t="shared" si="120"/>
        <v>19053.650000000001</v>
      </c>
    </row>
    <row r="525" spans="1:15" s="13" customFormat="1" outlineLevel="1" collapsed="1" x14ac:dyDescent="0.25">
      <c r="B525" s="29" t="s">
        <v>162</v>
      </c>
      <c r="C525" s="15"/>
      <c r="D525" s="17">
        <f t="shared" ref="D525:N525" si="121">SUBTOTAL(1,D520:D524)</f>
        <v>1.8477019277503093</v>
      </c>
      <c r="E525" s="17">
        <f t="shared" si="121"/>
        <v>3.3299999999999996</v>
      </c>
      <c r="F525" s="17">
        <f t="shared" si="121"/>
        <v>3.3560000000000003</v>
      </c>
      <c r="G525" s="17">
        <f t="shared" si="121"/>
        <v>3.4240000000000004</v>
      </c>
      <c r="H525" s="17">
        <f t="shared" si="121"/>
        <v>3.2640000000000002</v>
      </c>
      <c r="I525" s="17">
        <f t="shared" si="121"/>
        <v>2.8839999999999999</v>
      </c>
      <c r="J525" s="17">
        <f t="shared" si="121"/>
        <v>3.0460000000000003</v>
      </c>
      <c r="K525" s="23">
        <f t="shared" si="121"/>
        <v>5561</v>
      </c>
      <c r="L525" s="20">
        <f t="shared" si="121"/>
        <v>10275.799999999999</v>
      </c>
      <c r="M525" s="20">
        <f t="shared" si="121"/>
        <v>18517.400000000001</v>
      </c>
      <c r="N525" s="26">
        <f t="shared" si="121"/>
        <v>18662.48</v>
      </c>
      <c r="O525" s="26">
        <f>SUBTOTAL(1,O520:O524)</f>
        <v>19040.629999999997</v>
      </c>
    </row>
    <row r="526" spans="1:15" hidden="1" outlineLevel="2" x14ac:dyDescent="0.25">
      <c r="B526" s="3">
        <v>43132</v>
      </c>
      <c r="C526" s="15">
        <v>43138</v>
      </c>
      <c r="D526" s="17">
        <f t="shared" si="118"/>
        <v>1.8889692585895117</v>
      </c>
      <c r="E526" s="17">
        <v>3.4</v>
      </c>
      <c r="F526" s="17">
        <v>3.4</v>
      </c>
      <c r="G526" s="17">
        <v>3.47</v>
      </c>
      <c r="H526" s="17">
        <v>3.16</v>
      </c>
      <c r="I526" s="17">
        <v>2.85</v>
      </c>
      <c r="J526" s="17">
        <v>3.13</v>
      </c>
      <c r="K526" s="23">
        <v>5530</v>
      </c>
      <c r="L526" s="20">
        <v>10446</v>
      </c>
      <c r="M526" s="20">
        <f>E526*K526</f>
        <v>18802</v>
      </c>
      <c r="N526" s="26">
        <f t="shared" si="119"/>
        <v>18802</v>
      </c>
      <c r="O526" s="20">
        <f t="shared" si="120"/>
        <v>19189.100000000002</v>
      </c>
    </row>
    <row r="527" spans="1:15" hidden="1" outlineLevel="2" x14ac:dyDescent="0.25">
      <c r="B527" s="3">
        <v>43132</v>
      </c>
      <c r="C527" s="15">
        <v>43145</v>
      </c>
      <c r="D527" s="17">
        <f t="shared" si="118"/>
        <v>1.8505454545454545</v>
      </c>
      <c r="E527" s="17">
        <v>3.45</v>
      </c>
      <c r="F527" s="17">
        <v>3.45</v>
      </c>
      <c r="G527" s="17">
        <v>3.53</v>
      </c>
      <c r="H527" s="17">
        <v>3.11</v>
      </c>
      <c r="I527" s="17">
        <v>2.81</v>
      </c>
      <c r="J527" s="17">
        <v>3.2</v>
      </c>
      <c r="K527" s="23">
        <v>5500</v>
      </c>
      <c r="L527" s="20">
        <v>10178</v>
      </c>
      <c r="M527" s="20">
        <f>E527*K527</f>
        <v>18975</v>
      </c>
      <c r="N527" s="26">
        <f t="shared" si="119"/>
        <v>18975</v>
      </c>
      <c r="O527" s="26">
        <f t="shared" si="120"/>
        <v>19415</v>
      </c>
    </row>
    <row r="528" spans="1:15" hidden="1" outlineLevel="2" x14ac:dyDescent="0.25">
      <c r="B528" s="3">
        <v>43132</v>
      </c>
      <c r="C528" s="15">
        <v>43152</v>
      </c>
      <c r="D528" s="17">
        <f t="shared" si="118"/>
        <v>1.9181488203266788</v>
      </c>
      <c r="E528" s="17">
        <v>3.45</v>
      </c>
      <c r="F528" s="17">
        <v>3.47</v>
      </c>
      <c r="G528" s="17">
        <v>3.54</v>
      </c>
      <c r="H528" s="17">
        <v>3.14</v>
      </c>
      <c r="I528" s="17">
        <v>2.84</v>
      </c>
      <c r="J528" s="17">
        <v>3.2</v>
      </c>
      <c r="K528" s="23">
        <v>5510</v>
      </c>
      <c r="L528" s="20">
        <v>10569</v>
      </c>
      <c r="M528" s="20">
        <f>E528*K528</f>
        <v>19009.5</v>
      </c>
      <c r="N528" s="26">
        <f t="shared" si="119"/>
        <v>19119.7</v>
      </c>
      <c r="O528" s="26">
        <f t="shared" si="120"/>
        <v>19505.400000000001</v>
      </c>
    </row>
    <row r="529" spans="2:15" hidden="1" outlineLevel="2" x14ac:dyDescent="0.25">
      <c r="B529" s="3">
        <v>43132</v>
      </c>
      <c r="C529" s="15">
        <v>43159</v>
      </c>
      <c r="D529" s="17">
        <f t="shared" si="118"/>
        <v>1.7212341197822141</v>
      </c>
      <c r="E529" s="17">
        <v>3.18</v>
      </c>
      <c r="F529" s="17">
        <v>3.2</v>
      </c>
      <c r="G529" s="17">
        <v>3.25</v>
      </c>
      <c r="H529" s="17">
        <v>3.13</v>
      </c>
      <c r="I529" s="17">
        <v>2.87</v>
      </c>
      <c r="J529" s="17">
        <v>3.16</v>
      </c>
      <c r="K529" s="23">
        <v>5510</v>
      </c>
      <c r="L529" s="20">
        <v>9484</v>
      </c>
      <c r="M529" s="20">
        <f>E529*K529</f>
        <v>17521.8</v>
      </c>
      <c r="N529" s="26">
        <f t="shared" si="119"/>
        <v>17632</v>
      </c>
      <c r="O529" s="26">
        <f t="shared" si="120"/>
        <v>17907.5</v>
      </c>
    </row>
    <row r="530" spans="2:15" s="13" customFormat="1" outlineLevel="1" collapsed="1" x14ac:dyDescent="0.25">
      <c r="B530" s="5" t="s">
        <v>163</v>
      </c>
      <c r="C530" s="15"/>
      <c r="D530" s="17">
        <f t="shared" ref="D530:O530" si="122">SUBTOTAL(1,D526:D529)</f>
        <v>1.8447244133109648</v>
      </c>
      <c r="E530" s="17">
        <f t="shared" si="122"/>
        <v>3.37</v>
      </c>
      <c r="F530" s="17">
        <f t="shared" si="122"/>
        <v>3.38</v>
      </c>
      <c r="G530" s="17">
        <f t="shared" si="122"/>
        <v>3.4474999999999998</v>
      </c>
      <c r="H530" s="17">
        <f t="shared" si="122"/>
        <v>3.1349999999999998</v>
      </c>
      <c r="I530" s="17">
        <f t="shared" si="122"/>
        <v>2.8425000000000002</v>
      </c>
      <c r="J530" s="17">
        <f t="shared" si="122"/>
        <v>3.1725000000000003</v>
      </c>
      <c r="K530" s="23">
        <f t="shared" si="122"/>
        <v>5512.5</v>
      </c>
      <c r="L530" s="20">
        <f t="shared" si="122"/>
        <v>10169.25</v>
      </c>
      <c r="M530" s="20">
        <f t="shared" si="122"/>
        <v>18577.075000000001</v>
      </c>
      <c r="N530" s="26">
        <f t="shared" si="122"/>
        <v>18632.174999999999</v>
      </c>
      <c r="O530" s="26">
        <f t="shared" si="122"/>
        <v>19004.25</v>
      </c>
    </row>
    <row r="531" spans="2:15" hidden="1" outlineLevel="2" x14ac:dyDescent="0.25">
      <c r="B531" s="3">
        <v>43160</v>
      </c>
      <c r="C531" s="15">
        <v>43166</v>
      </c>
      <c r="D531" s="17">
        <f t="shared" si="118"/>
        <v>1.8413793103448275</v>
      </c>
      <c r="E531" s="17">
        <v>3.19</v>
      </c>
      <c r="F531" s="17">
        <v>3.19</v>
      </c>
      <c r="G531" s="17">
        <v>3.2</v>
      </c>
      <c r="H531" s="17">
        <v>3.17</v>
      </c>
      <c r="I531" s="17">
        <v>2.86</v>
      </c>
      <c r="J531" s="17">
        <v>3.15</v>
      </c>
      <c r="K531" s="23">
        <v>5510</v>
      </c>
      <c r="L531" s="20">
        <v>10146</v>
      </c>
      <c r="M531" s="20">
        <f>E531*K531</f>
        <v>17576.900000000001</v>
      </c>
      <c r="N531" s="26">
        <f>F531*K531</f>
        <v>17576.900000000001</v>
      </c>
      <c r="O531" s="26">
        <f>G531*K531</f>
        <v>17632</v>
      </c>
    </row>
    <row r="532" spans="2:15" hidden="1" outlineLevel="2" x14ac:dyDescent="0.25">
      <c r="B532" s="3">
        <v>43160</v>
      </c>
      <c r="C532" s="15">
        <v>43173</v>
      </c>
      <c r="D532" s="17">
        <f t="shared" si="118"/>
        <v>1.760036496350365</v>
      </c>
      <c r="E532" s="17">
        <v>3.23</v>
      </c>
      <c r="F532" s="17">
        <v>3.23</v>
      </c>
      <c r="G532" s="17">
        <v>3.3</v>
      </c>
      <c r="H532" s="17">
        <v>3.17</v>
      </c>
      <c r="I532" s="17">
        <v>2.84</v>
      </c>
      <c r="J532" s="17">
        <v>3.1</v>
      </c>
      <c r="K532" s="23">
        <v>5480</v>
      </c>
      <c r="L532" s="20">
        <v>9645</v>
      </c>
      <c r="M532" s="20">
        <f>E532*K532</f>
        <v>17700.400000000001</v>
      </c>
      <c r="N532" s="26">
        <f>F532*K532</f>
        <v>17700.400000000001</v>
      </c>
      <c r="O532" s="26">
        <f>G532*K532</f>
        <v>18084</v>
      </c>
    </row>
    <row r="533" spans="2:15" hidden="1" outlineLevel="2" x14ac:dyDescent="0.25">
      <c r="B533" s="3">
        <v>43160</v>
      </c>
      <c r="C533" s="15">
        <v>43180</v>
      </c>
      <c r="D533" s="17">
        <f t="shared" si="118"/>
        <v>1.7772727272727273</v>
      </c>
      <c r="E533" s="17">
        <v>3.23</v>
      </c>
      <c r="F533" s="17">
        <v>3.23</v>
      </c>
      <c r="G533" s="17">
        <v>3.28</v>
      </c>
      <c r="H533" s="17">
        <v>3.14</v>
      </c>
      <c r="I533" s="17">
        <v>2.79</v>
      </c>
      <c r="J533" s="17">
        <v>3.07</v>
      </c>
      <c r="K533" s="23">
        <v>5500</v>
      </c>
      <c r="L533" s="20">
        <v>9775</v>
      </c>
      <c r="M533" s="20">
        <f>E533*K533</f>
        <v>17765</v>
      </c>
      <c r="N533" s="26">
        <f>F533*K533</f>
        <v>17765</v>
      </c>
      <c r="O533" s="26">
        <f>G533*K533</f>
        <v>18040</v>
      </c>
    </row>
    <row r="534" spans="2:15" hidden="1" outlineLevel="2" x14ac:dyDescent="0.25">
      <c r="B534" s="3">
        <v>43160</v>
      </c>
      <c r="C534" s="15">
        <v>43187</v>
      </c>
      <c r="D534" s="17">
        <f t="shared" si="118"/>
        <v>1.8310218978102191</v>
      </c>
      <c r="E534" s="17">
        <v>3.2</v>
      </c>
      <c r="F534" s="17">
        <v>3.3</v>
      </c>
      <c r="G534" s="17">
        <v>3.35</v>
      </c>
      <c r="H534" s="17">
        <v>3.15</v>
      </c>
      <c r="I534" s="17">
        <v>2.77</v>
      </c>
      <c r="J534" s="17">
        <v>3.06</v>
      </c>
      <c r="K534" s="23">
        <v>5480</v>
      </c>
      <c r="L534" s="20">
        <v>10034</v>
      </c>
      <c r="M534" s="20">
        <f>E534*K534</f>
        <v>17536</v>
      </c>
      <c r="N534" s="26">
        <f>F534*K534</f>
        <v>18084</v>
      </c>
      <c r="O534" s="26">
        <f>G534*K534</f>
        <v>18358</v>
      </c>
    </row>
    <row r="535" spans="2:15" s="13" customFormat="1" outlineLevel="1" collapsed="1" x14ac:dyDescent="0.25">
      <c r="B535" s="5" t="s">
        <v>164</v>
      </c>
      <c r="C535" s="15"/>
      <c r="D535" s="17">
        <f t="shared" ref="D535:O535" si="123">SUBTOTAL(1,D531:D534)</f>
        <v>1.8024276079445347</v>
      </c>
      <c r="E535" s="17">
        <f t="shared" si="123"/>
        <v>3.2125000000000004</v>
      </c>
      <c r="F535" s="17">
        <f t="shared" si="123"/>
        <v>3.2374999999999998</v>
      </c>
      <c r="G535" s="17">
        <f t="shared" si="123"/>
        <v>3.2824999999999998</v>
      </c>
      <c r="H535" s="17">
        <f t="shared" si="123"/>
        <v>3.1575000000000002</v>
      </c>
      <c r="I535" s="17">
        <f t="shared" si="123"/>
        <v>2.8149999999999995</v>
      </c>
      <c r="J535" s="17">
        <f t="shared" si="123"/>
        <v>3.0950000000000002</v>
      </c>
      <c r="K535" s="23">
        <f t="shared" si="123"/>
        <v>5492.5</v>
      </c>
      <c r="L535" s="20">
        <f t="shared" si="123"/>
        <v>9900</v>
      </c>
      <c r="M535" s="20">
        <f t="shared" si="123"/>
        <v>17644.575000000001</v>
      </c>
      <c r="N535" s="26">
        <f t="shared" si="123"/>
        <v>17781.575000000001</v>
      </c>
      <c r="O535" s="26">
        <f t="shared" si="123"/>
        <v>18028.5</v>
      </c>
    </row>
    <row r="536" spans="2:15" hidden="1" outlineLevel="2" x14ac:dyDescent="0.25">
      <c r="B536" s="3">
        <v>43191</v>
      </c>
      <c r="C536" s="15">
        <v>43194</v>
      </c>
      <c r="D536" s="17">
        <f t="shared" si="118"/>
        <v>1.8107664233576641</v>
      </c>
      <c r="E536" s="17">
        <v>3.28</v>
      </c>
      <c r="F536" s="17">
        <v>3.28</v>
      </c>
      <c r="G536" s="17">
        <v>3.35</v>
      </c>
      <c r="H536" s="17">
        <v>3.15</v>
      </c>
      <c r="I536" s="17">
        <v>2.78</v>
      </c>
      <c r="J536" s="17">
        <v>3.15</v>
      </c>
      <c r="K536" s="23">
        <v>5480</v>
      </c>
      <c r="L536" s="20">
        <v>9923</v>
      </c>
      <c r="M536" s="20">
        <f>E536*$K$536</f>
        <v>17974.399999999998</v>
      </c>
      <c r="N536" s="20">
        <f>F536*$K$536</f>
        <v>17974.399999999998</v>
      </c>
      <c r="O536" s="20">
        <f>G536*$K$536</f>
        <v>18358</v>
      </c>
    </row>
    <row r="537" spans="2:15" hidden="1" outlineLevel="2" x14ac:dyDescent="0.25">
      <c r="B537" s="3">
        <v>43191</v>
      </c>
      <c r="C537" s="15">
        <v>43201</v>
      </c>
      <c r="D537" s="17">
        <f t="shared" si="118"/>
        <v>1.7787934186471663</v>
      </c>
      <c r="E537" s="17">
        <v>3.31</v>
      </c>
      <c r="F537" s="17">
        <v>3.31</v>
      </c>
      <c r="G537" s="17">
        <v>3.43</v>
      </c>
      <c r="H537" s="17">
        <v>3.15</v>
      </c>
      <c r="I537" s="17">
        <v>2.69</v>
      </c>
      <c r="J537" s="17">
        <v>3.21</v>
      </c>
      <c r="K537" s="23">
        <v>5470</v>
      </c>
      <c r="L537" s="20">
        <v>9730</v>
      </c>
      <c r="M537" s="20">
        <f>+K537*E537</f>
        <v>18105.7</v>
      </c>
      <c r="N537" s="26">
        <f>+F537*K537</f>
        <v>18105.7</v>
      </c>
      <c r="O537" s="26">
        <f>+K537*G537</f>
        <v>18762.100000000002</v>
      </c>
    </row>
    <row r="538" spans="2:15" hidden="1" outlineLevel="2" x14ac:dyDescent="0.25">
      <c r="B538" s="3">
        <v>43191</v>
      </c>
      <c r="C538" s="15">
        <v>43208</v>
      </c>
      <c r="D538" s="17">
        <f t="shared" si="118"/>
        <v>1.8467153284671534</v>
      </c>
      <c r="E538" s="17">
        <v>3.38</v>
      </c>
      <c r="F538" s="17">
        <v>3.38</v>
      </c>
      <c r="G538" s="17">
        <v>3.46</v>
      </c>
      <c r="H538" s="17">
        <v>3.14</v>
      </c>
      <c r="I538" s="17">
        <v>2.67</v>
      </c>
      <c r="J538" s="17">
        <v>3.26</v>
      </c>
      <c r="K538" s="23">
        <v>5480</v>
      </c>
      <c r="L538" s="20">
        <v>10120</v>
      </c>
      <c r="M538" s="20">
        <f>+K538*E538</f>
        <v>18522.399999999998</v>
      </c>
      <c r="N538" s="26">
        <f>+F538*K538</f>
        <v>18522.399999999998</v>
      </c>
      <c r="O538" s="26">
        <f>+K538*G538</f>
        <v>18960.8</v>
      </c>
    </row>
    <row r="539" spans="2:15" hidden="1" outlineLevel="2" x14ac:dyDescent="0.25">
      <c r="B539" s="3">
        <v>43191</v>
      </c>
      <c r="C539" s="15">
        <v>43215</v>
      </c>
      <c r="D539" s="17">
        <f t="shared" si="118"/>
        <v>1.863023679417122</v>
      </c>
      <c r="E539" s="17">
        <v>3.25</v>
      </c>
      <c r="F539" s="17">
        <v>3.35</v>
      </c>
      <c r="G539" s="17">
        <v>3.45</v>
      </c>
      <c r="H539" s="17">
        <v>3.13</v>
      </c>
      <c r="I539" s="17">
        <v>2.59</v>
      </c>
      <c r="J539" s="17">
        <v>3.3</v>
      </c>
      <c r="K539" s="23">
        <v>5490</v>
      </c>
      <c r="L539" s="20">
        <v>10228</v>
      </c>
      <c r="M539" s="20">
        <f>+K539*E539</f>
        <v>17842.5</v>
      </c>
      <c r="N539" s="26">
        <f>+F539*K539</f>
        <v>18391.5</v>
      </c>
      <c r="O539" s="26">
        <f>+K539*G539</f>
        <v>18940.5</v>
      </c>
    </row>
    <row r="540" spans="2:15" s="13" customFormat="1" outlineLevel="1" collapsed="1" x14ac:dyDescent="0.25">
      <c r="B540" s="5" t="s">
        <v>165</v>
      </c>
      <c r="C540" s="15"/>
      <c r="D540" s="17">
        <f t="shared" ref="D540:O540" si="124">SUBTOTAL(1,D536:D539)</f>
        <v>1.8248247124722765</v>
      </c>
      <c r="E540" s="17">
        <f t="shared" si="124"/>
        <v>3.3049999999999997</v>
      </c>
      <c r="F540" s="17">
        <f t="shared" si="124"/>
        <v>3.3299999999999996</v>
      </c>
      <c r="G540" s="17">
        <f t="shared" si="124"/>
        <v>3.4225000000000003</v>
      </c>
      <c r="H540" s="17">
        <f t="shared" si="124"/>
        <v>3.1425000000000001</v>
      </c>
      <c r="I540" s="17">
        <f t="shared" si="124"/>
        <v>2.6825000000000001</v>
      </c>
      <c r="J540" s="17">
        <f t="shared" si="124"/>
        <v>3.2299999999999995</v>
      </c>
      <c r="K540" s="23">
        <f t="shared" si="124"/>
        <v>5480</v>
      </c>
      <c r="L540" s="20">
        <f t="shared" si="124"/>
        <v>10000.25</v>
      </c>
      <c r="M540" s="20">
        <f t="shared" si="124"/>
        <v>18111.25</v>
      </c>
      <c r="N540" s="26">
        <f t="shared" si="124"/>
        <v>18248.5</v>
      </c>
      <c r="O540" s="26">
        <f t="shared" si="124"/>
        <v>18755.350000000002</v>
      </c>
    </row>
    <row r="541" spans="2:15" hidden="1" outlineLevel="2" x14ac:dyDescent="0.25">
      <c r="B541" s="3">
        <v>43221</v>
      </c>
      <c r="C541" s="15">
        <v>43222</v>
      </c>
      <c r="D541" s="17">
        <f t="shared" si="118"/>
        <v>1.7762162162162163</v>
      </c>
      <c r="E541" s="17">
        <v>3.15</v>
      </c>
      <c r="F541" s="17">
        <v>3.2</v>
      </c>
      <c r="G541" s="17">
        <v>3.3</v>
      </c>
      <c r="H541" s="17">
        <v>3.09</v>
      </c>
      <c r="I541" s="17">
        <v>2.57</v>
      </c>
      <c r="J541" s="17">
        <v>3.32</v>
      </c>
      <c r="K541" s="23">
        <v>5550</v>
      </c>
      <c r="L541" s="20">
        <v>9858</v>
      </c>
      <c r="M541" s="20">
        <f>+K541*E541</f>
        <v>17482.5</v>
      </c>
      <c r="N541" s="26">
        <f>+F541*K541</f>
        <v>17760</v>
      </c>
      <c r="O541" s="26">
        <f>+K541*G541</f>
        <v>18315</v>
      </c>
    </row>
    <row r="542" spans="2:15" hidden="1" outlineLevel="2" x14ac:dyDescent="0.25">
      <c r="B542" s="3">
        <v>43221</v>
      </c>
      <c r="C542" s="15">
        <v>43229</v>
      </c>
      <c r="D542" s="17">
        <f t="shared" si="118"/>
        <v>1.7682882882882882</v>
      </c>
      <c r="E542" s="17">
        <v>3</v>
      </c>
      <c r="F542" s="17">
        <v>3.1</v>
      </c>
      <c r="G542" s="17">
        <v>3.15</v>
      </c>
      <c r="H542" s="17">
        <v>2.84</v>
      </c>
      <c r="I542" s="17">
        <v>2.4900000000000002</v>
      </c>
      <c r="J542" s="17">
        <v>3.42</v>
      </c>
      <c r="K542" s="23">
        <v>5550</v>
      </c>
      <c r="L542" s="20">
        <v>9814</v>
      </c>
      <c r="M542" s="20">
        <f>+K542*E542</f>
        <v>16650</v>
      </c>
      <c r="N542" s="26">
        <f>+F542*K542</f>
        <v>17205</v>
      </c>
      <c r="O542" s="26">
        <f>+K542*G542</f>
        <v>17482.5</v>
      </c>
    </row>
    <row r="543" spans="2:15" hidden="1" outlineLevel="2" x14ac:dyDescent="0.25">
      <c r="B543" s="3">
        <v>43221</v>
      </c>
      <c r="C543" s="15">
        <v>43236</v>
      </c>
      <c r="D543" s="17">
        <f t="shared" si="118"/>
        <v>1.7660107334525939</v>
      </c>
      <c r="E543" s="17">
        <v>3</v>
      </c>
      <c r="F543" s="17">
        <v>3.05</v>
      </c>
      <c r="G543" s="17">
        <v>3.1</v>
      </c>
      <c r="H543" s="17">
        <v>2.54</v>
      </c>
      <c r="I543" s="17">
        <v>2.41</v>
      </c>
      <c r="J543" s="17">
        <v>3.45</v>
      </c>
      <c r="K543" s="23">
        <v>5590</v>
      </c>
      <c r="L543" s="20">
        <v>9872</v>
      </c>
      <c r="M543" s="20">
        <f>+K543*E543</f>
        <v>16770</v>
      </c>
      <c r="N543" s="26">
        <f>+F543*K543</f>
        <v>17049.5</v>
      </c>
      <c r="O543" s="26">
        <f>+K543*G543</f>
        <v>17329</v>
      </c>
    </row>
    <row r="544" spans="2:15" hidden="1" outlineLevel="2" x14ac:dyDescent="0.25">
      <c r="B544" s="3">
        <v>43221</v>
      </c>
      <c r="C544" s="15">
        <v>43243</v>
      </c>
      <c r="D544" s="17">
        <f t="shared" si="118"/>
        <v>1.680565371024735</v>
      </c>
      <c r="E544" s="17">
        <v>2.9</v>
      </c>
      <c r="F544" s="17">
        <v>3</v>
      </c>
      <c r="G544" s="17">
        <v>3.1</v>
      </c>
      <c r="H544" s="17">
        <v>2.64</v>
      </c>
      <c r="I544" s="17">
        <v>2.42</v>
      </c>
      <c r="J544" s="17">
        <v>3.47</v>
      </c>
      <c r="K544" s="23">
        <v>5660</v>
      </c>
      <c r="L544" s="20">
        <v>9512</v>
      </c>
      <c r="M544" s="20">
        <f>+K544*E544</f>
        <v>16414</v>
      </c>
      <c r="N544" s="26">
        <f>+F544*K544</f>
        <v>16980</v>
      </c>
      <c r="O544" s="26">
        <f>+K544*G544</f>
        <v>17546</v>
      </c>
    </row>
    <row r="545" spans="2:15" hidden="1" outlineLevel="2" x14ac:dyDescent="0.25">
      <c r="B545" s="3">
        <v>43221</v>
      </c>
      <c r="C545" s="15">
        <v>43250</v>
      </c>
      <c r="D545" s="17">
        <f t="shared" si="118"/>
        <v>1.6343859649122807</v>
      </c>
      <c r="E545" s="17">
        <v>2.9</v>
      </c>
      <c r="F545" s="17">
        <v>2.95</v>
      </c>
      <c r="G545" s="17">
        <v>3.05</v>
      </c>
      <c r="H545" s="17">
        <v>2.61</v>
      </c>
      <c r="I545" s="17">
        <v>2.36</v>
      </c>
      <c r="J545" s="17">
        <v>3.4</v>
      </c>
      <c r="K545" s="23">
        <v>5700</v>
      </c>
      <c r="L545" s="20">
        <v>9316</v>
      </c>
      <c r="M545" s="20">
        <f>+K545*E545</f>
        <v>16530</v>
      </c>
      <c r="N545" s="26">
        <f>+F545*K545</f>
        <v>16815</v>
      </c>
      <c r="O545" s="26">
        <f>+K545*G545</f>
        <v>17385</v>
      </c>
    </row>
    <row r="546" spans="2:15" s="13" customFormat="1" outlineLevel="1" collapsed="1" x14ac:dyDescent="0.25">
      <c r="B546" s="5" t="s">
        <v>166</v>
      </c>
      <c r="C546" s="15"/>
      <c r="D546" s="17">
        <f t="shared" ref="D546:O546" si="125">SUBTOTAL(1,D541:D545)</f>
        <v>1.7250933147788228</v>
      </c>
      <c r="E546" s="17">
        <f t="shared" si="125"/>
        <v>2.99</v>
      </c>
      <c r="F546" s="17">
        <f t="shared" si="125"/>
        <v>3.06</v>
      </c>
      <c r="G546" s="17">
        <f t="shared" si="125"/>
        <v>3.1399999999999997</v>
      </c>
      <c r="H546" s="17">
        <f t="shared" si="125"/>
        <v>2.7439999999999998</v>
      </c>
      <c r="I546" s="17">
        <f t="shared" si="125"/>
        <v>2.4500000000000002</v>
      </c>
      <c r="J546" s="17">
        <f t="shared" si="125"/>
        <v>3.4120000000000004</v>
      </c>
      <c r="K546" s="23">
        <f t="shared" si="125"/>
        <v>5610</v>
      </c>
      <c r="L546" s="20">
        <f t="shared" si="125"/>
        <v>9674.4</v>
      </c>
      <c r="M546" s="20">
        <f t="shared" si="125"/>
        <v>16769.3</v>
      </c>
      <c r="N546" s="26">
        <f t="shared" si="125"/>
        <v>17161.900000000001</v>
      </c>
      <c r="O546" s="26">
        <f t="shared" si="125"/>
        <v>17611.5</v>
      </c>
    </row>
    <row r="547" spans="2:15" hidden="1" outlineLevel="2" x14ac:dyDescent="0.25">
      <c r="B547" s="3">
        <v>43252</v>
      </c>
      <c r="C547" s="15">
        <v>43257</v>
      </c>
      <c r="D547" s="17">
        <f t="shared" si="118"/>
        <v>1.7146902654867258</v>
      </c>
      <c r="E547" s="17">
        <v>2.85</v>
      </c>
      <c r="F547" s="17">
        <v>2.9</v>
      </c>
      <c r="G547" s="17">
        <v>3.05</v>
      </c>
      <c r="H547" s="17">
        <v>2.61</v>
      </c>
      <c r="I547" s="17">
        <v>2.36</v>
      </c>
      <c r="J547" s="17">
        <v>3.4</v>
      </c>
      <c r="K547" s="23">
        <v>5650</v>
      </c>
      <c r="L547" s="20">
        <v>9688</v>
      </c>
      <c r="M547" s="20">
        <f>+K547*E547</f>
        <v>16102.5</v>
      </c>
      <c r="N547" s="26">
        <f>+F547*K547</f>
        <v>16385</v>
      </c>
      <c r="O547" s="26">
        <f>+K547*G547</f>
        <v>17232.5</v>
      </c>
    </row>
    <row r="548" spans="2:15" hidden="1" outlineLevel="2" x14ac:dyDescent="0.25">
      <c r="B548" s="3">
        <v>43252</v>
      </c>
      <c r="C548" s="15">
        <v>43264</v>
      </c>
      <c r="D548" s="17">
        <f t="shared" si="118"/>
        <v>1.6432624113475178</v>
      </c>
      <c r="E548" s="17">
        <v>2.95</v>
      </c>
      <c r="F548" s="17">
        <v>3</v>
      </c>
      <c r="G548" s="17">
        <v>3.1</v>
      </c>
      <c r="H548" s="17">
        <v>2.56</v>
      </c>
      <c r="I548" s="17">
        <v>2.36</v>
      </c>
      <c r="J548" s="17">
        <v>3.37</v>
      </c>
      <c r="K548" s="23">
        <v>5640</v>
      </c>
      <c r="L548" s="20">
        <v>9268</v>
      </c>
      <c r="M548" s="20">
        <f t="shared" ref="M548:M555" si="126">+K548*E548</f>
        <v>16638</v>
      </c>
      <c r="N548" s="26">
        <f t="shared" ref="N548:N555" si="127">+F548*K548</f>
        <v>16920</v>
      </c>
      <c r="O548" s="26">
        <f t="shared" ref="O548:O555" si="128">+K548*G548</f>
        <v>17484</v>
      </c>
    </row>
    <row r="549" spans="2:15" hidden="1" outlineLevel="2" x14ac:dyDescent="0.25">
      <c r="B549" s="3">
        <v>43252</v>
      </c>
      <c r="C549" s="15">
        <v>43271</v>
      </c>
      <c r="D549" s="17">
        <f t="shared" si="118"/>
        <v>1.5806338028169014</v>
      </c>
      <c r="E549" s="17">
        <v>3</v>
      </c>
      <c r="F549" s="17">
        <v>3.05</v>
      </c>
      <c r="G549" s="17">
        <v>3.1</v>
      </c>
      <c r="H549" s="17">
        <v>2.4300000000000002</v>
      </c>
      <c r="I549" s="17">
        <v>2.36</v>
      </c>
      <c r="J549" s="17">
        <v>3.37</v>
      </c>
      <c r="K549" s="23">
        <v>5680</v>
      </c>
      <c r="L549" s="20">
        <v>8978</v>
      </c>
      <c r="M549" s="20">
        <f t="shared" si="126"/>
        <v>17040</v>
      </c>
      <c r="N549" s="26">
        <f t="shared" si="127"/>
        <v>17324</v>
      </c>
      <c r="O549" s="26">
        <f t="shared" si="128"/>
        <v>17608</v>
      </c>
    </row>
    <row r="550" spans="2:15" hidden="1" outlineLevel="2" x14ac:dyDescent="0.25">
      <c r="B550" s="3">
        <v>43252</v>
      </c>
      <c r="C550" s="15">
        <v>43278</v>
      </c>
      <c r="D550" s="17">
        <f t="shared" si="118"/>
        <v>1.4164310954063604</v>
      </c>
      <c r="E550" s="17">
        <v>3.05</v>
      </c>
      <c r="F550" s="17">
        <v>3.05</v>
      </c>
      <c r="G550" s="17">
        <v>3.2</v>
      </c>
      <c r="H550" s="17">
        <v>2.5099999999999998</v>
      </c>
      <c r="I550" s="17">
        <v>2.34</v>
      </c>
      <c r="J550" s="17">
        <v>3.37</v>
      </c>
      <c r="K550" s="23">
        <v>5660</v>
      </c>
      <c r="L550" s="20">
        <v>8017</v>
      </c>
      <c r="M550" s="20">
        <f t="shared" si="126"/>
        <v>17263</v>
      </c>
      <c r="N550" s="26">
        <f t="shared" si="127"/>
        <v>17263</v>
      </c>
      <c r="O550" s="26">
        <f t="shared" si="128"/>
        <v>18112</v>
      </c>
    </row>
    <row r="551" spans="2:15" s="13" customFormat="1" outlineLevel="1" collapsed="1" x14ac:dyDescent="0.25">
      <c r="B551" s="5" t="s">
        <v>179</v>
      </c>
      <c r="C551" s="15"/>
      <c r="D551" s="17">
        <f t="shared" ref="D551:O551" si="129">SUBTOTAL(1,D547:D550)</f>
        <v>1.5887543937643764</v>
      </c>
      <c r="E551" s="17">
        <f t="shared" si="129"/>
        <v>2.9625000000000004</v>
      </c>
      <c r="F551" s="17">
        <f t="shared" si="129"/>
        <v>3</v>
      </c>
      <c r="G551" s="17">
        <f t="shared" si="129"/>
        <v>3.1124999999999998</v>
      </c>
      <c r="H551" s="17">
        <f t="shared" si="129"/>
        <v>2.5274999999999999</v>
      </c>
      <c r="I551" s="17">
        <f t="shared" si="129"/>
        <v>2.355</v>
      </c>
      <c r="J551" s="17">
        <f t="shared" si="129"/>
        <v>3.3775000000000004</v>
      </c>
      <c r="K551" s="23">
        <f t="shared" si="129"/>
        <v>5657.5</v>
      </c>
      <c r="L551" s="20">
        <f t="shared" si="129"/>
        <v>8987.75</v>
      </c>
      <c r="M551" s="20">
        <f t="shared" si="129"/>
        <v>16760.875</v>
      </c>
      <c r="N551" s="26">
        <f t="shared" si="129"/>
        <v>16973</v>
      </c>
      <c r="O551" s="26">
        <f t="shared" si="129"/>
        <v>17609.125</v>
      </c>
    </row>
    <row r="552" spans="2:15" hidden="1" outlineLevel="2" x14ac:dyDescent="0.25">
      <c r="B552" s="3">
        <v>43282</v>
      </c>
      <c r="C552" s="15">
        <v>43285</v>
      </c>
      <c r="D552" s="17">
        <f t="shared" si="118"/>
        <v>1.5708994708994708</v>
      </c>
      <c r="E552" s="17">
        <v>3.05</v>
      </c>
      <c r="F552" s="17">
        <v>3.08</v>
      </c>
      <c r="G552" s="17">
        <v>3.15</v>
      </c>
      <c r="H552" s="17">
        <v>2.54</v>
      </c>
      <c r="I552" s="17">
        <v>2.2799999999999998</v>
      </c>
      <c r="J552" s="17">
        <v>3.37</v>
      </c>
      <c r="K552" s="23">
        <v>5670</v>
      </c>
      <c r="L552" s="20">
        <v>8907</v>
      </c>
      <c r="M552" s="20">
        <f t="shared" si="126"/>
        <v>17293.5</v>
      </c>
      <c r="N552" s="26">
        <f t="shared" si="127"/>
        <v>17463.600000000002</v>
      </c>
      <c r="O552" s="26">
        <f t="shared" si="128"/>
        <v>17860.5</v>
      </c>
    </row>
    <row r="553" spans="2:15" hidden="1" outlineLevel="2" x14ac:dyDescent="0.25">
      <c r="B553" s="3">
        <v>43313</v>
      </c>
      <c r="C553" s="15">
        <v>43292</v>
      </c>
      <c r="D553" s="17">
        <f t="shared" si="118"/>
        <v>1.7293286219081272</v>
      </c>
      <c r="E553" s="17">
        <v>3.05</v>
      </c>
      <c r="F553" s="17">
        <v>3.08</v>
      </c>
      <c r="G553" s="17">
        <v>3.2</v>
      </c>
      <c r="H553" s="17">
        <v>2.63</v>
      </c>
      <c r="I553" s="17">
        <v>2.35</v>
      </c>
      <c r="J553" s="17">
        <v>3.4</v>
      </c>
      <c r="K553" s="23">
        <v>5660</v>
      </c>
      <c r="L553" s="20">
        <v>9788</v>
      </c>
      <c r="M553" s="20">
        <f t="shared" si="126"/>
        <v>17263</v>
      </c>
      <c r="N553" s="26">
        <f t="shared" si="127"/>
        <v>17432.8</v>
      </c>
      <c r="O553" s="26">
        <f t="shared" si="128"/>
        <v>18112</v>
      </c>
    </row>
    <row r="554" spans="2:15" hidden="1" outlineLevel="2" x14ac:dyDescent="0.25">
      <c r="B554" s="3">
        <v>43344</v>
      </c>
      <c r="C554" s="15">
        <v>43299</v>
      </c>
      <c r="D554" s="17">
        <f t="shared" si="118"/>
        <v>1.6423280423280424</v>
      </c>
      <c r="E554" s="17">
        <v>3.05</v>
      </c>
      <c r="F554" s="17">
        <v>3.08</v>
      </c>
      <c r="G554" s="17">
        <v>3.2</v>
      </c>
      <c r="H554" s="17">
        <v>2.62</v>
      </c>
      <c r="I554" s="17">
        <v>2.34</v>
      </c>
      <c r="J554" s="17">
        <v>3.42</v>
      </c>
      <c r="K554" s="23">
        <v>5670</v>
      </c>
      <c r="L554" s="20">
        <v>9312</v>
      </c>
      <c r="M554" s="20">
        <f t="shared" si="126"/>
        <v>17293.5</v>
      </c>
      <c r="N554" s="26">
        <f t="shared" si="127"/>
        <v>17463.600000000002</v>
      </c>
      <c r="O554" s="26">
        <f t="shared" si="128"/>
        <v>18144</v>
      </c>
    </row>
    <row r="555" spans="2:15" hidden="1" outlineLevel="2" x14ac:dyDescent="0.25">
      <c r="B555" s="3">
        <v>43374</v>
      </c>
      <c r="C555" s="15">
        <v>43306</v>
      </c>
      <c r="D555" s="17">
        <f t="shared" si="118"/>
        <v>1.6591228070175439</v>
      </c>
      <c r="E555" s="17">
        <v>3.05</v>
      </c>
      <c r="F555" s="17">
        <v>3.08</v>
      </c>
      <c r="G555" s="17">
        <v>3.2</v>
      </c>
      <c r="H555" s="17">
        <v>2.62</v>
      </c>
      <c r="I555" s="17">
        <v>2.41</v>
      </c>
      <c r="J555" s="17">
        <v>3.45</v>
      </c>
      <c r="K555" s="23">
        <v>5700</v>
      </c>
      <c r="L555" s="20">
        <v>9457</v>
      </c>
      <c r="M555" s="20">
        <f t="shared" si="126"/>
        <v>17385</v>
      </c>
      <c r="N555" s="26">
        <f t="shared" si="127"/>
        <v>17556</v>
      </c>
      <c r="O555" s="26">
        <f t="shared" si="128"/>
        <v>18240</v>
      </c>
    </row>
    <row r="556" spans="2:15" s="13" customFormat="1" outlineLevel="1" collapsed="1" x14ac:dyDescent="0.25">
      <c r="B556" s="5" t="s">
        <v>180</v>
      </c>
      <c r="C556" s="15"/>
      <c r="D556" s="17">
        <f t="shared" ref="D556:O556" si="130">SUBTOTAL(1,D552:D555)</f>
        <v>1.6504197355382959</v>
      </c>
      <c r="E556" s="17">
        <f t="shared" si="130"/>
        <v>3.05</v>
      </c>
      <c r="F556" s="17">
        <f t="shared" si="130"/>
        <v>3.08</v>
      </c>
      <c r="G556" s="17">
        <f t="shared" si="130"/>
        <v>3.1875</v>
      </c>
      <c r="H556" s="17">
        <f t="shared" si="130"/>
        <v>2.6025</v>
      </c>
      <c r="I556" s="17">
        <f t="shared" si="130"/>
        <v>2.3449999999999998</v>
      </c>
      <c r="J556" s="17">
        <f t="shared" si="130"/>
        <v>3.41</v>
      </c>
      <c r="K556" s="23">
        <f t="shared" si="130"/>
        <v>5675</v>
      </c>
      <c r="L556" s="20">
        <f t="shared" si="130"/>
        <v>9366</v>
      </c>
      <c r="M556" s="20">
        <f t="shared" si="130"/>
        <v>17308.75</v>
      </c>
      <c r="N556" s="26">
        <f t="shared" si="130"/>
        <v>17479</v>
      </c>
      <c r="O556" s="26">
        <f t="shared" si="130"/>
        <v>18089.125</v>
      </c>
    </row>
    <row r="557" spans="2:15" hidden="1" outlineLevel="2" x14ac:dyDescent="0.25">
      <c r="B557" s="3">
        <v>43313</v>
      </c>
      <c r="C557" s="15">
        <v>43313</v>
      </c>
      <c r="D557" s="17">
        <f t="shared" si="118"/>
        <v>1.7133333333333334</v>
      </c>
      <c r="E557" s="17">
        <v>3.05</v>
      </c>
      <c r="F557" s="17">
        <v>3.1</v>
      </c>
      <c r="G557" s="17">
        <v>3.2</v>
      </c>
      <c r="H557" s="17">
        <v>2.7</v>
      </c>
      <c r="I557" s="17">
        <v>2.4500000000000002</v>
      </c>
      <c r="J557" s="17">
        <v>3.5</v>
      </c>
      <c r="K557" s="23">
        <v>5700</v>
      </c>
      <c r="L557" s="20">
        <v>9766</v>
      </c>
      <c r="M557" s="20">
        <f>+K557*E557</f>
        <v>17385</v>
      </c>
      <c r="N557" s="26">
        <f>+F557*K557</f>
        <v>17670</v>
      </c>
      <c r="O557" s="26">
        <f>+K557*G557</f>
        <v>18240</v>
      </c>
    </row>
    <row r="558" spans="2:15" hidden="1" outlineLevel="2" x14ac:dyDescent="0.25">
      <c r="B558" s="3">
        <v>43313</v>
      </c>
      <c r="C558" s="15">
        <v>43320</v>
      </c>
      <c r="D558" s="17">
        <f t="shared" si="118"/>
        <v>1.7706806282722514</v>
      </c>
      <c r="E558" s="17">
        <v>3.1</v>
      </c>
      <c r="F558" s="17">
        <v>3.15</v>
      </c>
      <c r="G558" s="17">
        <v>3.25</v>
      </c>
      <c r="H558" s="17">
        <v>2.74</v>
      </c>
      <c r="I558" s="17">
        <v>2.41</v>
      </c>
      <c r="J558" s="17">
        <v>3.52</v>
      </c>
      <c r="K558" s="23">
        <v>5730</v>
      </c>
      <c r="L558" s="20">
        <v>10146</v>
      </c>
      <c r="M558" s="20">
        <f>+K558*E558</f>
        <v>17763</v>
      </c>
      <c r="N558" s="26">
        <f>+F558*K558</f>
        <v>18049.5</v>
      </c>
      <c r="O558" s="26">
        <f>+K558*G558</f>
        <v>18622.5</v>
      </c>
    </row>
    <row r="559" spans="2:15" hidden="1" outlineLevel="2" x14ac:dyDescent="0.25">
      <c r="B559" s="3">
        <v>43313</v>
      </c>
      <c r="C559" s="15">
        <v>43327</v>
      </c>
      <c r="D559" s="17">
        <f t="shared" si="118"/>
        <v>1.7299651567944252</v>
      </c>
      <c r="E559" s="17">
        <v>3.15</v>
      </c>
      <c r="F559" s="17">
        <v>3.2</v>
      </c>
      <c r="G559" s="17">
        <v>3.25</v>
      </c>
      <c r="H559" s="17">
        <v>2.54</v>
      </c>
      <c r="I559" s="17">
        <v>2.34</v>
      </c>
      <c r="J559" s="17">
        <v>3.49</v>
      </c>
      <c r="K559" s="23">
        <v>5740</v>
      </c>
      <c r="L559" s="20">
        <v>9930</v>
      </c>
      <c r="M559" s="20">
        <f>+K559*E559</f>
        <v>18081</v>
      </c>
      <c r="N559" s="26">
        <f>+F559*K559</f>
        <v>18368</v>
      </c>
      <c r="O559" s="26">
        <f>+K559*G559</f>
        <v>18655</v>
      </c>
    </row>
    <row r="560" spans="2:15" hidden="1" outlineLevel="2" x14ac:dyDescent="0.25">
      <c r="B560" s="3">
        <v>43313</v>
      </c>
      <c r="C560" s="15">
        <v>43334</v>
      </c>
      <c r="D560" s="17">
        <f t="shared" si="118"/>
        <v>1.668110918544194</v>
      </c>
      <c r="E560" s="17">
        <v>3.15</v>
      </c>
      <c r="F560" s="17">
        <v>3.2</v>
      </c>
      <c r="G560" s="17">
        <v>3.22</v>
      </c>
      <c r="H560" s="17">
        <v>2.5299999999999998</v>
      </c>
      <c r="I560" s="17">
        <v>2.2999999999999998</v>
      </c>
      <c r="J560" s="17">
        <v>3.39</v>
      </c>
      <c r="K560" s="23">
        <v>5770</v>
      </c>
      <c r="L560" s="20">
        <v>9625</v>
      </c>
      <c r="M560" s="20">
        <f>+K560*E560</f>
        <v>18175.5</v>
      </c>
      <c r="N560" s="26">
        <f>+F560*K560</f>
        <v>18464</v>
      </c>
      <c r="O560" s="26">
        <f>+K560*G560</f>
        <v>18579.400000000001</v>
      </c>
    </row>
    <row r="561" spans="2:15" hidden="1" outlineLevel="2" x14ac:dyDescent="0.25">
      <c r="B561" s="3">
        <v>43313</v>
      </c>
      <c r="C561" s="15">
        <v>43341</v>
      </c>
      <c r="D561" s="17">
        <f t="shared" si="118"/>
        <v>1.6784853700516351</v>
      </c>
      <c r="E561" s="17">
        <v>3.1</v>
      </c>
      <c r="F561" s="17">
        <v>3.15</v>
      </c>
      <c r="G561" s="17">
        <v>3.18</v>
      </c>
      <c r="H561" s="17">
        <v>2.4300000000000002</v>
      </c>
      <c r="I561" s="17">
        <v>2.23</v>
      </c>
      <c r="J561" s="17">
        <v>3.32</v>
      </c>
      <c r="K561" s="23">
        <v>5810</v>
      </c>
      <c r="L561" s="20">
        <v>9752</v>
      </c>
      <c r="M561" s="20">
        <f>+K561*E561</f>
        <v>18011</v>
      </c>
      <c r="N561" s="26">
        <f>+F561*K561</f>
        <v>18301.5</v>
      </c>
      <c r="O561" s="26">
        <f>+K561*G561</f>
        <v>18475.8</v>
      </c>
    </row>
    <row r="562" spans="2:15" s="13" customFormat="1" outlineLevel="1" collapsed="1" x14ac:dyDescent="0.25">
      <c r="B562" s="5" t="s">
        <v>181</v>
      </c>
      <c r="C562" s="15"/>
      <c r="D562" s="17">
        <f t="shared" ref="D562:O562" si="131">SUBTOTAL(1,D557:D561)</f>
        <v>1.7121150813991679</v>
      </c>
      <c r="E562" s="17">
        <f t="shared" si="131"/>
        <v>3.1100000000000003</v>
      </c>
      <c r="F562" s="17">
        <f t="shared" si="131"/>
        <v>3.1599999999999997</v>
      </c>
      <c r="G562" s="17">
        <f t="shared" si="131"/>
        <v>3.22</v>
      </c>
      <c r="H562" s="17">
        <f t="shared" si="131"/>
        <v>2.5880000000000001</v>
      </c>
      <c r="I562" s="17">
        <f t="shared" si="131"/>
        <v>2.3460000000000001</v>
      </c>
      <c r="J562" s="17">
        <f t="shared" si="131"/>
        <v>3.444</v>
      </c>
      <c r="K562" s="20">
        <f t="shared" si="131"/>
        <v>5750</v>
      </c>
      <c r="L562" s="26">
        <f t="shared" si="131"/>
        <v>9843.7999999999993</v>
      </c>
      <c r="M562" s="26">
        <f t="shared" si="131"/>
        <v>17883.099999999999</v>
      </c>
      <c r="N562" s="26">
        <f t="shared" si="131"/>
        <v>18170.599999999999</v>
      </c>
      <c r="O562" s="23">
        <f t="shared" si="131"/>
        <v>18514.54</v>
      </c>
    </row>
    <row r="563" spans="2:15" hidden="1" outlineLevel="2" x14ac:dyDescent="0.25">
      <c r="B563" s="3">
        <v>43344</v>
      </c>
      <c r="C563" s="15">
        <v>43348</v>
      </c>
      <c r="D563" s="17">
        <f t="shared" si="118"/>
        <v>1.7245283018867925</v>
      </c>
      <c r="E563" s="40">
        <v>3.1</v>
      </c>
      <c r="F563" s="40">
        <v>3.15</v>
      </c>
      <c r="G563" s="40">
        <v>3.2</v>
      </c>
      <c r="H563" s="40">
        <v>2.16</v>
      </c>
      <c r="I563" s="40">
        <v>2.25</v>
      </c>
      <c r="J563" s="40">
        <v>3.27</v>
      </c>
      <c r="K563" s="23">
        <v>5830</v>
      </c>
      <c r="L563" s="20">
        <v>10054</v>
      </c>
      <c r="M563" s="20">
        <f>+K563*E563</f>
        <v>18073</v>
      </c>
      <c r="N563" s="26">
        <f>+F563*K563</f>
        <v>18364.5</v>
      </c>
      <c r="O563" s="26">
        <f>+K563*G563</f>
        <v>18656</v>
      </c>
    </row>
    <row r="564" spans="2:15" hidden="1" outlineLevel="2" x14ac:dyDescent="0.25">
      <c r="B564" s="3">
        <v>43344</v>
      </c>
      <c r="C564" s="15">
        <v>43355</v>
      </c>
      <c r="D564" s="17">
        <f t="shared" si="118"/>
        <v>1.6884681583476764</v>
      </c>
      <c r="E564" s="17">
        <v>3.05</v>
      </c>
      <c r="F564" s="17">
        <v>3.1</v>
      </c>
      <c r="G564" s="17">
        <v>3.15</v>
      </c>
      <c r="H564" s="17">
        <v>2.37</v>
      </c>
      <c r="I564" s="17">
        <v>2.25</v>
      </c>
      <c r="J564" s="17">
        <v>3.22</v>
      </c>
      <c r="K564" s="23">
        <v>5810</v>
      </c>
      <c r="L564" s="20">
        <v>9810</v>
      </c>
      <c r="M564" s="20">
        <f>+K564*E564</f>
        <v>17720.5</v>
      </c>
      <c r="N564" s="26">
        <f>+F564*K564</f>
        <v>18011</v>
      </c>
      <c r="O564" s="26">
        <f>+K564*G564</f>
        <v>18301.5</v>
      </c>
    </row>
    <row r="565" spans="2:15" hidden="1" outlineLevel="2" x14ac:dyDescent="0.25">
      <c r="B565" s="3">
        <v>43344</v>
      </c>
      <c r="C565" s="15">
        <v>43362</v>
      </c>
      <c r="D565" s="17">
        <f t="shared" si="118"/>
        <v>1.6547945205479453</v>
      </c>
      <c r="E565" s="17">
        <v>3</v>
      </c>
      <c r="F565" s="40">
        <v>3.05</v>
      </c>
      <c r="G565" s="40">
        <v>3.1</v>
      </c>
      <c r="H565" s="40">
        <v>2.27</v>
      </c>
      <c r="I565" s="40">
        <v>2.2999999999999998</v>
      </c>
      <c r="J565" s="40">
        <v>3.17</v>
      </c>
      <c r="K565" s="23">
        <v>5840</v>
      </c>
      <c r="L565" s="20">
        <v>9664</v>
      </c>
      <c r="M565" s="20">
        <f>+K565*E565</f>
        <v>17520</v>
      </c>
      <c r="N565" s="26">
        <f>+F565*K565</f>
        <v>17812</v>
      </c>
      <c r="O565" s="26">
        <f>+K565*G565</f>
        <v>18104</v>
      </c>
    </row>
    <row r="566" spans="2:15" hidden="1" outlineLevel="2" x14ac:dyDescent="0.25">
      <c r="B566" s="3">
        <v>43344</v>
      </c>
      <c r="C566" s="15">
        <v>43369</v>
      </c>
      <c r="D566" s="17">
        <f t="shared" si="118"/>
        <v>1.6596252129471891</v>
      </c>
      <c r="E566" s="17">
        <v>2.95</v>
      </c>
      <c r="F566" s="17">
        <v>3</v>
      </c>
      <c r="G566" s="17">
        <v>3.05</v>
      </c>
      <c r="H566" s="17">
        <v>2.35</v>
      </c>
      <c r="I566" s="17">
        <v>2.35</v>
      </c>
      <c r="J566" s="17">
        <v>3.13</v>
      </c>
      <c r="K566" s="23">
        <v>5870</v>
      </c>
      <c r="L566" s="20">
        <v>9742</v>
      </c>
      <c r="M566" s="20">
        <f>+K566*E566</f>
        <v>17316.5</v>
      </c>
      <c r="N566" s="26">
        <f>+F566*K566</f>
        <v>17610</v>
      </c>
      <c r="O566" s="26">
        <f>+K566*G566</f>
        <v>17903.5</v>
      </c>
    </row>
    <row r="567" spans="2:15" s="13" customFormat="1" outlineLevel="1" collapsed="1" x14ac:dyDescent="0.25">
      <c r="B567" s="5" t="s">
        <v>182</v>
      </c>
      <c r="C567" s="15"/>
      <c r="D567" s="17">
        <f t="shared" ref="D567:O567" si="132">SUBTOTAL(1,D563:D566)</f>
        <v>1.6818540484324007</v>
      </c>
      <c r="E567" s="17">
        <f t="shared" si="132"/>
        <v>3.0250000000000004</v>
      </c>
      <c r="F567" s="17">
        <f t="shared" si="132"/>
        <v>3.0750000000000002</v>
      </c>
      <c r="G567" s="17">
        <f t="shared" si="132"/>
        <v>3.125</v>
      </c>
      <c r="H567" s="17">
        <f t="shared" si="132"/>
        <v>2.2875000000000001</v>
      </c>
      <c r="I567" s="17">
        <f t="shared" si="132"/>
        <v>2.2875000000000001</v>
      </c>
      <c r="J567" s="17">
        <f t="shared" si="132"/>
        <v>3.1974999999999998</v>
      </c>
      <c r="K567" s="20">
        <f t="shared" si="132"/>
        <v>5837.5</v>
      </c>
      <c r="L567" s="26">
        <f t="shared" si="132"/>
        <v>9817.5</v>
      </c>
      <c r="M567" s="26">
        <f t="shared" si="132"/>
        <v>17657.5</v>
      </c>
      <c r="N567" s="26">
        <f t="shared" si="132"/>
        <v>17949.375</v>
      </c>
      <c r="O567" s="23">
        <f t="shared" si="132"/>
        <v>18241.25</v>
      </c>
    </row>
    <row r="568" spans="2:15" hidden="1" outlineLevel="2" x14ac:dyDescent="0.25">
      <c r="B568" s="3">
        <v>43374</v>
      </c>
      <c r="C568" s="15">
        <v>43376</v>
      </c>
      <c r="D568" s="17">
        <f t="shared" si="118"/>
        <v>1.7896258503401361</v>
      </c>
      <c r="E568" s="17">
        <v>2.9</v>
      </c>
      <c r="F568" s="17">
        <v>2.9</v>
      </c>
      <c r="G568" s="17">
        <v>3</v>
      </c>
      <c r="H568" s="17">
        <v>2.38</v>
      </c>
      <c r="I568" s="17">
        <v>2.46</v>
      </c>
      <c r="J568" s="17">
        <v>3.16</v>
      </c>
      <c r="K568" s="23">
        <v>5880</v>
      </c>
      <c r="L568" s="20">
        <v>10523</v>
      </c>
      <c r="M568" s="20">
        <f>+K568*E568</f>
        <v>17052</v>
      </c>
      <c r="N568" s="26">
        <f>+F568*K568</f>
        <v>17052</v>
      </c>
      <c r="O568" s="26">
        <f>+K568*G568</f>
        <v>17640</v>
      </c>
    </row>
    <row r="569" spans="2:15" hidden="1" outlineLevel="2" x14ac:dyDescent="0.25">
      <c r="B569" s="3">
        <v>43374</v>
      </c>
      <c r="C569" s="15">
        <v>43383</v>
      </c>
      <c r="D569" s="17">
        <f t="shared" si="118"/>
        <v>1.6781648258283772</v>
      </c>
      <c r="E569" s="17">
        <v>2.9</v>
      </c>
      <c r="F569" s="17">
        <v>2.9</v>
      </c>
      <c r="G569" s="17">
        <v>3</v>
      </c>
      <c r="H569" s="17">
        <v>2.4300000000000002</v>
      </c>
      <c r="I569" s="17">
        <v>2.58</v>
      </c>
      <c r="J569" s="17">
        <v>3.2</v>
      </c>
      <c r="K569" s="23">
        <v>5885</v>
      </c>
      <c r="L569" s="20">
        <v>9876</v>
      </c>
      <c r="M569" s="20">
        <f>+K569*E569</f>
        <v>17066.5</v>
      </c>
      <c r="N569" s="26">
        <f>+F569*K569</f>
        <v>17066.5</v>
      </c>
      <c r="O569" s="26">
        <f>+K569*G569</f>
        <v>17655</v>
      </c>
    </row>
    <row r="570" spans="2:15" hidden="1" outlineLevel="2" x14ac:dyDescent="0.25">
      <c r="B570" s="3">
        <v>43374</v>
      </c>
      <c r="C570" s="15">
        <v>43390</v>
      </c>
      <c r="D570" s="17">
        <f t="shared" si="118"/>
        <v>1.721079258010118</v>
      </c>
      <c r="E570" s="45">
        <v>2.95</v>
      </c>
      <c r="F570" s="40">
        <v>3</v>
      </c>
      <c r="G570" s="40">
        <v>3.05</v>
      </c>
      <c r="H570" s="40">
        <v>2.48</v>
      </c>
      <c r="I570" s="40">
        <v>2.58</v>
      </c>
      <c r="J570" s="40">
        <v>3.3</v>
      </c>
      <c r="K570" s="46">
        <v>5930</v>
      </c>
      <c r="L570" s="20">
        <v>10206</v>
      </c>
      <c r="M570" s="20">
        <f>+K570*E570</f>
        <v>17493.5</v>
      </c>
      <c r="N570" s="26">
        <f t="shared" ref="N570:N582" si="133">+F570*K570</f>
        <v>17790</v>
      </c>
      <c r="O570" s="26">
        <f t="shared" ref="O570:O582" si="134">+K570*G570</f>
        <v>18086.5</v>
      </c>
    </row>
    <row r="571" spans="2:15" hidden="1" outlineLevel="2" x14ac:dyDescent="0.25">
      <c r="B571" s="3">
        <v>43374</v>
      </c>
      <c r="C571" s="15">
        <v>43397</v>
      </c>
      <c r="D571" s="17">
        <f t="shared" si="118"/>
        <v>1.8376666666666666</v>
      </c>
      <c r="E571" s="45">
        <v>3.1</v>
      </c>
      <c r="F571" s="40">
        <v>3.1</v>
      </c>
      <c r="G571" s="40">
        <v>3.15</v>
      </c>
      <c r="H571" s="40">
        <v>2.48</v>
      </c>
      <c r="I571" s="40">
        <v>2.56</v>
      </c>
      <c r="J571" s="40">
        <v>3.35</v>
      </c>
      <c r="K571" s="46">
        <v>6000</v>
      </c>
      <c r="L571" s="20">
        <v>11026</v>
      </c>
      <c r="M571" s="20">
        <f>+K571*E571</f>
        <v>18600</v>
      </c>
      <c r="N571" s="26">
        <f t="shared" si="133"/>
        <v>18600</v>
      </c>
      <c r="O571" s="26">
        <f t="shared" si="134"/>
        <v>18900</v>
      </c>
    </row>
    <row r="572" spans="2:15" s="13" customFormat="1" hidden="1" outlineLevel="2" x14ac:dyDescent="0.25">
      <c r="B572" s="3">
        <v>43374</v>
      </c>
      <c r="C572" s="15">
        <v>43404</v>
      </c>
      <c r="D572" s="17">
        <f t="shared" si="118"/>
        <v>1.6093489148580968</v>
      </c>
      <c r="E572" s="45">
        <v>3.15</v>
      </c>
      <c r="F572" s="40">
        <v>3.1</v>
      </c>
      <c r="G572" s="40">
        <v>3.15</v>
      </c>
      <c r="H572" s="40">
        <v>2.4700000000000002</v>
      </c>
      <c r="I572" s="40">
        <v>2.5299999999999998</v>
      </c>
      <c r="J572" s="40">
        <v>3.35</v>
      </c>
      <c r="K572" s="51">
        <v>5990</v>
      </c>
      <c r="L572" s="20">
        <v>9640</v>
      </c>
      <c r="M572" s="20">
        <f>+K572*E572</f>
        <v>18868.5</v>
      </c>
      <c r="N572" s="26">
        <f t="shared" si="133"/>
        <v>18569</v>
      </c>
      <c r="O572" s="26">
        <f t="shared" si="134"/>
        <v>18868.5</v>
      </c>
    </row>
    <row r="573" spans="2:15" s="13" customFormat="1" outlineLevel="1" collapsed="1" x14ac:dyDescent="0.25">
      <c r="B573" s="5" t="s">
        <v>183</v>
      </c>
      <c r="C573" s="15"/>
      <c r="D573" s="17">
        <f t="shared" ref="D573:M573" si="135">SUBTOTAL(1,D568:D572)</f>
        <v>1.7271771031406788</v>
      </c>
      <c r="E573" s="17">
        <f t="shared" si="135"/>
        <v>3</v>
      </c>
      <c r="F573" s="17">
        <f t="shared" si="135"/>
        <v>3</v>
      </c>
      <c r="G573" s="17">
        <f t="shared" si="135"/>
        <v>3.0700000000000003</v>
      </c>
      <c r="H573" s="17">
        <f t="shared" si="135"/>
        <v>2.4480000000000004</v>
      </c>
      <c r="I573" s="17">
        <f t="shared" si="135"/>
        <v>2.5419999999999998</v>
      </c>
      <c r="J573" s="17">
        <f t="shared" si="135"/>
        <v>3.2719999999999998</v>
      </c>
      <c r="K573" s="20">
        <f t="shared" si="135"/>
        <v>5937</v>
      </c>
      <c r="L573" s="26">
        <f t="shared" si="135"/>
        <v>10254.200000000001</v>
      </c>
      <c r="M573" s="26">
        <f t="shared" si="135"/>
        <v>17816.099999999999</v>
      </c>
      <c r="N573" s="26">
        <f t="shared" si="133"/>
        <v>17811</v>
      </c>
      <c r="O573" s="26">
        <f t="shared" si="134"/>
        <v>18226.59</v>
      </c>
    </row>
    <row r="574" spans="2:15" hidden="1" outlineLevel="2" x14ac:dyDescent="0.25">
      <c r="B574" s="3">
        <v>43405</v>
      </c>
      <c r="C574" s="15">
        <v>43411</v>
      </c>
      <c r="D574" s="17">
        <f t="shared" si="118"/>
        <v>1.6255892255892257</v>
      </c>
      <c r="E574" s="17">
        <v>3.2</v>
      </c>
      <c r="F574" s="17">
        <v>3.15</v>
      </c>
      <c r="G574" s="17">
        <v>3.2</v>
      </c>
      <c r="H574" s="17">
        <v>2.5499999999999998</v>
      </c>
      <c r="I574" s="17">
        <v>2.5</v>
      </c>
      <c r="J574" s="17">
        <v>3.3</v>
      </c>
      <c r="K574" s="20">
        <v>5940</v>
      </c>
      <c r="L574" s="20">
        <v>9656</v>
      </c>
      <c r="M574" s="20">
        <f>+K574*E574</f>
        <v>19008</v>
      </c>
      <c r="N574" s="26">
        <f t="shared" si="133"/>
        <v>18711</v>
      </c>
      <c r="O574" s="26">
        <f t="shared" si="134"/>
        <v>19008</v>
      </c>
    </row>
    <row r="575" spans="2:15" hidden="1" outlineLevel="2" x14ac:dyDescent="0.25">
      <c r="B575" s="3">
        <v>43405</v>
      </c>
      <c r="C575" s="15">
        <v>43418</v>
      </c>
      <c r="D575" s="17">
        <f t="shared" si="118"/>
        <v>1.7951096121416525</v>
      </c>
      <c r="E575" s="17">
        <v>3.2</v>
      </c>
      <c r="F575" s="17">
        <v>3.15</v>
      </c>
      <c r="G575" s="17">
        <v>3.2</v>
      </c>
      <c r="H575" s="17">
        <v>2.56</v>
      </c>
      <c r="I575" s="17">
        <v>2.48</v>
      </c>
      <c r="J575" s="17">
        <v>3.2</v>
      </c>
      <c r="K575" s="20">
        <v>5930</v>
      </c>
      <c r="L575" s="20">
        <v>10645</v>
      </c>
      <c r="M575" s="26">
        <f>+K575*E575</f>
        <v>18976</v>
      </c>
      <c r="N575" s="26">
        <f t="shared" si="133"/>
        <v>18679.5</v>
      </c>
      <c r="O575" s="26">
        <f t="shared" si="134"/>
        <v>18976</v>
      </c>
    </row>
    <row r="576" spans="2:15" hidden="1" outlineLevel="2" x14ac:dyDescent="0.25">
      <c r="B576" s="3">
        <v>43405</v>
      </c>
      <c r="C576" s="15">
        <v>43425</v>
      </c>
      <c r="D576" s="17">
        <f t="shared" si="118"/>
        <v>1.6088285229202037</v>
      </c>
      <c r="E576" s="17">
        <v>3.15</v>
      </c>
      <c r="F576" s="17">
        <v>3.15</v>
      </c>
      <c r="G576" s="17">
        <v>3.2</v>
      </c>
      <c r="H576" s="17">
        <v>2.5299999999999998</v>
      </c>
      <c r="I576" s="17">
        <v>2.4900000000000002</v>
      </c>
      <c r="J576" s="17">
        <v>3.15</v>
      </c>
      <c r="K576" s="20">
        <v>5890</v>
      </c>
      <c r="L576" s="20">
        <v>9476</v>
      </c>
      <c r="M576" s="26">
        <f>+K576*E576</f>
        <v>18553.5</v>
      </c>
      <c r="N576" s="26">
        <f t="shared" si="133"/>
        <v>18553.5</v>
      </c>
      <c r="O576" s="26">
        <f t="shared" si="134"/>
        <v>18848</v>
      </c>
    </row>
    <row r="577" spans="2:15" hidden="1" outlineLevel="2" x14ac:dyDescent="0.25">
      <c r="B577" s="3">
        <v>43405</v>
      </c>
      <c r="C577" s="15">
        <v>43432</v>
      </c>
      <c r="D577" s="17">
        <f t="shared" si="118"/>
        <v>1.5560439560439561</v>
      </c>
      <c r="E577" s="17">
        <v>3.05</v>
      </c>
      <c r="F577" s="17">
        <v>3.1</v>
      </c>
      <c r="G577" s="17">
        <v>3.2</v>
      </c>
      <c r="H577" s="17">
        <v>2.4500000000000002</v>
      </c>
      <c r="I577" s="17">
        <v>2.4300000000000002</v>
      </c>
      <c r="J577" s="17">
        <v>3.1</v>
      </c>
      <c r="K577" s="20">
        <v>5915</v>
      </c>
      <c r="L577" s="20">
        <v>9204</v>
      </c>
      <c r="M577" s="26">
        <f>+K577*E577</f>
        <v>18040.75</v>
      </c>
      <c r="N577" s="26">
        <f t="shared" si="133"/>
        <v>18336.5</v>
      </c>
      <c r="O577" s="26">
        <f t="shared" si="134"/>
        <v>18928</v>
      </c>
    </row>
    <row r="578" spans="2:15" s="13" customFormat="1" outlineLevel="1" collapsed="1" x14ac:dyDescent="0.25">
      <c r="B578" s="5" t="s">
        <v>184</v>
      </c>
      <c r="C578" s="15"/>
      <c r="D578" s="17">
        <f t="shared" ref="D578:M578" si="136">SUBTOTAL(1,D574:D577)</f>
        <v>1.6463928291737595</v>
      </c>
      <c r="E578" s="17">
        <f t="shared" si="136"/>
        <v>3.1500000000000004</v>
      </c>
      <c r="F578" s="17">
        <f t="shared" si="136"/>
        <v>3.1374999999999997</v>
      </c>
      <c r="G578" s="17">
        <f t="shared" si="136"/>
        <v>3.2</v>
      </c>
      <c r="H578" s="17">
        <f t="shared" si="136"/>
        <v>2.5225</v>
      </c>
      <c r="I578" s="17">
        <f t="shared" si="136"/>
        <v>2.4750000000000001</v>
      </c>
      <c r="J578" s="17">
        <f t="shared" si="136"/>
        <v>3.1875</v>
      </c>
      <c r="K578" s="20">
        <f t="shared" si="136"/>
        <v>5918.75</v>
      </c>
      <c r="L578" s="26">
        <f t="shared" si="136"/>
        <v>9745.25</v>
      </c>
      <c r="M578" s="26">
        <f t="shared" si="136"/>
        <v>18644.5625</v>
      </c>
      <c r="N578" s="26">
        <f t="shared" si="133"/>
        <v>18570.078125</v>
      </c>
      <c r="O578" s="26">
        <f t="shared" si="134"/>
        <v>18940</v>
      </c>
    </row>
    <row r="579" spans="2:15" hidden="1" outlineLevel="2" x14ac:dyDescent="0.25">
      <c r="B579" s="3">
        <v>43435</v>
      </c>
      <c r="C579" s="15">
        <v>43439</v>
      </c>
      <c r="D579" s="17">
        <f t="shared" si="118"/>
        <v>1.5549152542372882</v>
      </c>
      <c r="E579" s="17">
        <v>3.05</v>
      </c>
      <c r="F579" s="17">
        <v>3.1</v>
      </c>
      <c r="G579" s="17">
        <v>3.15</v>
      </c>
      <c r="H579" s="17">
        <v>2.4900000000000002</v>
      </c>
      <c r="I579" s="17">
        <v>2.4700000000000002</v>
      </c>
      <c r="J579" s="17">
        <v>3</v>
      </c>
      <c r="K579" s="20">
        <v>5900</v>
      </c>
      <c r="L579" s="20">
        <v>9174</v>
      </c>
      <c r="M579" s="26">
        <f>+K579*E579</f>
        <v>17995</v>
      </c>
      <c r="N579" s="26">
        <f t="shared" si="133"/>
        <v>18290</v>
      </c>
      <c r="O579" s="26">
        <f t="shared" si="134"/>
        <v>18585</v>
      </c>
    </row>
    <row r="580" spans="2:15" hidden="1" outlineLevel="2" x14ac:dyDescent="0.25">
      <c r="B580" s="3">
        <v>43435</v>
      </c>
      <c r="C580" s="15">
        <v>43446</v>
      </c>
      <c r="D580" s="17">
        <f t="shared" si="118"/>
        <v>1.6201353637901861</v>
      </c>
      <c r="E580" s="17">
        <v>3.05</v>
      </c>
      <c r="F580" s="17">
        <v>3.1</v>
      </c>
      <c r="G580" s="17">
        <v>3.15</v>
      </c>
      <c r="H580" s="17">
        <v>2.41</v>
      </c>
      <c r="I580" s="17">
        <v>2.44</v>
      </c>
      <c r="J580" s="17">
        <v>3</v>
      </c>
      <c r="K580" s="20">
        <v>5910</v>
      </c>
      <c r="L580" s="20">
        <v>9575</v>
      </c>
      <c r="M580" s="26">
        <f>+K580*E580</f>
        <v>18025.5</v>
      </c>
      <c r="N580" s="26">
        <f t="shared" si="133"/>
        <v>18321</v>
      </c>
      <c r="O580" s="23">
        <f t="shared" si="134"/>
        <v>18616.5</v>
      </c>
    </row>
    <row r="581" spans="2:15" hidden="1" outlineLevel="2" x14ac:dyDescent="0.25">
      <c r="B581" s="3">
        <v>43435</v>
      </c>
      <c r="C581" s="15">
        <v>43453</v>
      </c>
      <c r="D581" s="17">
        <f t="shared" si="118"/>
        <v>1.5506779661016949</v>
      </c>
      <c r="E581" s="17">
        <v>2.95</v>
      </c>
      <c r="F581" s="17">
        <v>3</v>
      </c>
      <c r="G581" s="17">
        <v>3.05</v>
      </c>
      <c r="H581" s="17">
        <v>2.38</v>
      </c>
      <c r="I581" s="17">
        <v>2.4500000000000002</v>
      </c>
      <c r="J581" s="17">
        <v>3.1</v>
      </c>
      <c r="K581" s="20">
        <v>5900</v>
      </c>
      <c r="L581" s="20">
        <v>9149</v>
      </c>
      <c r="M581" s="26">
        <f>+K581*E581</f>
        <v>17405</v>
      </c>
      <c r="N581" s="26">
        <f t="shared" si="133"/>
        <v>17700</v>
      </c>
      <c r="O581" s="23">
        <f t="shared" si="134"/>
        <v>17995</v>
      </c>
    </row>
    <row r="582" spans="2:15" hidden="1" outlineLevel="2" x14ac:dyDescent="0.25">
      <c r="B582" s="3">
        <v>43435</v>
      </c>
      <c r="C582" s="15">
        <v>43460</v>
      </c>
      <c r="D582" s="17">
        <f t="shared" si="118"/>
        <v>1.7190800681431004</v>
      </c>
      <c r="E582" s="17">
        <v>2.95</v>
      </c>
      <c r="F582" s="17">
        <v>3</v>
      </c>
      <c r="G582" s="17">
        <v>3.05</v>
      </c>
      <c r="H582" s="17">
        <v>2.37</v>
      </c>
      <c r="I582" s="17">
        <v>2.48</v>
      </c>
      <c r="J582" s="17">
        <v>3.1</v>
      </c>
      <c r="K582" s="20">
        <v>5870</v>
      </c>
      <c r="L582" s="20">
        <v>10091</v>
      </c>
      <c r="M582" s="26">
        <f>+K582*E582</f>
        <v>17316.5</v>
      </c>
      <c r="N582" s="26">
        <f t="shared" si="133"/>
        <v>17610</v>
      </c>
      <c r="O582" s="23">
        <f t="shared" si="134"/>
        <v>17903.5</v>
      </c>
    </row>
    <row r="583" spans="2:15" s="13" customFormat="1" outlineLevel="1" collapsed="1" x14ac:dyDescent="0.25">
      <c r="B583" s="5" t="s">
        <v>185</v>
      </c>
      <c r="C583" s="15"/>
      <c r="D583" s="17">
        <f t="shared" ref="D583:O583" si="137">SUBTOTAL(1,D579:D582)</f>
        <v>1.6112021630680675</v>
      </c>
      <c r="E583" s="17">
        <f t="shared" si="137"/>
        <v>3</v>
      </c>
      <c r="F583" s="17">
        <f t="shared" si="137"/>
        <v>3.05</v>
      </c>
      <c r="G583" s="17">
        <f t="shared" si="137"/>
        <v>3.0999999999999996</v>
      </c>
      <c r="H583" s="17">
        <f t="shared" si="137"/>
        <v>2.4125000000000001</v>
      </c>
      <c r="I583" s="17">
        <f t="shared" si="137"/>
        <v>2.46</v>
      </c>
      <c r="J583" s="17">
        <f t="shared" si="137"/>
        <v>3.05</v>
      </c>
      <c r="K583" s="20">
        <f t="shared" si="137"/>
        <v>5895</v>
      </c>
      <c r="L583" s="26">
        <f t="shared" si="137"/>
        <v>9497.25</v>
      </c>
      <c r="M583" s="26">
        <f t="shared" si="137"/>
        <v>17685.5</v>
      </c>
      <c r="N583" s="26">
        <f t="shared" si="137"/>
        <v>17980.25</v>
      </c>
      <c r="O583" s="23">
        <f t="shared" si="137"/>
        <v>18275</v>
      </c>
    </row>
    <row r="584" spans="2:15" s="13" customFormat="1" x14ac:dyDescent="0.25">
      <c r="B584" s="5" t="s">
        <v>6</v>
      </c>
      <c r="C584" s="15"/>
      <c r="D584" s="17">
        <f t="shared" ref="D584:O584" si="138">SUBTOTAL(1,D520:D582)</f>
        <v>1.7242853221185308</v>
      </c>
      <c r="E584" s="17">
        <f t="shared" si="138"/>
        <v>3.1240384615384609</v>
      </c>
      <c r="F584" s="17">
        <f t="shared" si="138"/>
        <v>3.1546153846153846</v>
      </c>
      <c r="G584" s="17">
        <f t="shared" si="138"/>
        <v>3.2265384615384622</v>
      </c>
      <c r="H584" s="17">
        <f t="shared" si="138"/>
        <v>2.7378846153846159</v>
      </c>
      <c r="I584" s="17">
        <f t="shared" si="138"/>
        <v>2.5415384615384609</v>
      </c>
      <c r="J584" s="17">
        <f t="shared" si="138"/>
        <v>3.2451923076923075</v>
      </c>
      <c r="K584" s="20">
        <f t="shared" si="138"/>
        <v>5695.4807692307695</v>
      </c>
      <c r="L584" s="26">
        <f t="shared" si="138"/>
        <v>9811.038461538461</v>
      </c>
      <c r="M584" s="26">
        <f t="shared" si="138"/>
        <v>17778.65096153846</v>
      </c>
      <c r="N584" s="26">
        <f t="shared" si="138"/>
        <v>17960.916261574072</v>
      </c>
      <c r="O584" s="23">
        <f t="shared" si="138"/>
        <v>18368.895185185185</v>
      </c>
    </row>
    <row r="585" spans="2:15" s="13" customFormat="1" ht="15.75" thickBot="1" x14ac:dyDescent="0.3">
      <c r="B585" s="5"/>
      <c r="C585" s="15"/>
      <c r="D585" s="15"/>
      <c r="E585" s="17"/>
      <c r="F585" s="40"/>
      <c r="G585" s="40"/>
      <c r="H585" s="40"/>
      <c r="I585" s="40"/>
      <c r="J585" s="40"/>
      <c r="K585" s="20"/>
      <c r="L585" s="20"/>
      <c r="M585" s="20"/>
      <c r="N585" s="26"/>
      <c r="O585" s="23"/>
    </row>
    <row r="586" spans="2:15" ht="39" thickBot="1" x14ac:dyDescent="0.3">
      <c r="B586" s="2" t="s">
        <v>0</v>
      </c>
      <c r="C586" s="2" t="s">
        <v>1</v>
      </c>
      <c r="D586" s="6" t="s">
        <v>198</v>
      </c>
      <c r="E586" s="6" t="s">
        <v>2</v>
      </c>
      <c r="F586" s="38" t="s">
        <v>117</v>
      </c>
      <c r="G586" s="6" t="s">
        <v>118</v>
      </c>
      <c r="H586" s="6" t="s">
        <v>143</v>
      </c>
      <c r="I586" s="6" t="s">
        <v>144</v>
      </c>
      <c r="J586" s="6" t="s">
        <v>145</v>
      </c>
      <c r="K586" s="22" t="s">
        <v>27</v>
      </c>
      <c r="L586" s="24" t="s">
        <v>199</v>
      </c>
      <c r="M586" s="24" t="s">
        <v>29</v>
      </c>
      <c r="N586" s="6" t="s">
        <v>119</v>
      </c>
      <c r="O586" s="6" t="s">
        <v>120</v>
      </c>
    </row>
    <row r="587" spans="2:15" outlineLevel="2" x14ac:dyDescent="0.25">
      <c r="B587" s="3">
        <v>43466</v>
      </c>
      <c r="C587" s="15">
        <v>43467</v>
      </c>
      <c r="D587" s="17">
        <f>+L587/K587</f>
        <v>1.6935593220338983</v>
      </c>
      <c r="E587" s="17">
        <v>2.95</v>
      </c>
      <c r="F587" s="17">
        <v>3</v>
      </c>
      <c r="G587" s="17">
        <v>3.05</v>
      </c>
      <c r="H587" s="17">
        <v>2.35</v>
      </c>
      <c r="I587" s="17">
        <v>2.4700000000000002</v>
      </c>
      <c r="J587" s="17">
        <v>3.2</v>
      </c>
      <c r="K587" s="23">
        <v>5900</v>
      </c>
      <c r="L587" s="23">
        <v>9992</v>
      </c>
      <c r="M587" s="26">
        <f>+K587*E587</f>
        <v>17405</v>
      </c>
      <c r="N587" s="26">
        <f>+F587*K587</f>
        <v>17700</v>
      </c>
      <c r="O587" s="23">
        <f>+K587*G587</f>
        <v>17995</v>
      </c>
    </row>
    <row r="588" spans="2:15" outlineLevel="2" x14ac:dyDescent="0.25">
      <c r="B588" s="3">
        <v>43466</v>
      </c>
      <c r="C588" s="15">
        <v>43474</v>
      </c>
      <c r="D588" s="17">
        <f>+L588/K588</f>
        <v>1.6406779661016948</v>
      </c>
      <c r="E588" s="17">
        <v>2.95</v>
      </c>
      <c r="F588" s="17">
        <v>3</v>
      </c>
      <c r="G588" s="17">
        <v>3.05</v>
      </c>
      <c r="H588" s="17">
        <v>2.4</v>
      </c>
      <c r="I588" s="17">
        <v>2.57</v>
      </c>
      <c r="J588" s="17">
        <v>3.25</v>
      </c>
      <c r="K588" s="23">
        <v>5900</v>
      </c>
      <c r="L588" s="23">
        <v>9680</v>
      </c>
      <c r="M588" s="26">
        <f t="shared" ref="M588:M623" si="139">+K588*E588</f>
        <v>17405</v>
      </c>
      <c r="N588" s="26">
        <f t="shared" ref="N588:N617" si="140">+F588*K588</f>
        <v>17700</v>
      </c>
      <c r="O588" s="23">
        <f t="shared" ref="O588:O617" si="141">+K588*G588</f>
        <v>17995</v>
      </c>
    </row>
    <row r="589" spans="2:15" outlineLevel="2" x14ac:dyDescent="0.25">
      <c r="B589" s="3">
        <v>43466</v>
      </c>
      <c r="C589" s="15">
        <v>43481</v>
      </c>
      <c r="D589" s="17">
        <f>+L589/K589</f>
        <v>1.6316139767054909</v>
      </c>
      <c r="E589" s="17">
        <v>2.95</v>
      </c>
      <c r="F589" s="17">
        <v>3</v>
      </c>
      <c r="G589" s="17">
        <v>3.05</v>
      </c>
      <c r="H589" s="17">
        <v>2.5</v>
      </c>
      <c r="I589" s="17">
        <v>2.57</v>
      </c>
      <c r="J589" s="17">
        <v>3.25</v>
      </c>
      <c r="K589" s="23">
        <v>6010</v>
      </c>
      <c r="L589" s="23">
        <v>9806</v>
      </c>
      <c r="M589" s="26">
        <f t="shared" si="139"/>
        <v>17729.5</v>
      </c>
      <c r="N589" s="26">
        <f t="shared" si="140"/>
        <v>18030</v>
      </c>
      <c r="O589" s="23">
        <f t="shared" si="141"/>
        <v>18330.5</v>
      </c>
    </row>
    <row r="590" spans="2:15" outlineLevel="2" x14ac:dyDescent="0.25">
      <c r="B590" s="3">
        <v>43466</v>
      </c>
      <c r="C590" s="15">
        <v>43488</v>
      </c>
      <c r="D590" s="17">
        <f>+L590/K590</f>
        <v>1.5397009966777409</v>
      </c>
      <c r="E590" s="17">
        <v>2.85</v>
      </c>
      <c r="F590" s="17">
        <v>2.9</v>
      </c>
      <c r="G590" s="17">
        <v>2.95</v>
      </c>
      <c r="H590" s="17">
        <v>2.44</v>
      </c>
      <c r="I590" s="17">
        <v>2.5099999999999998</v>
      </c>
      <c r="J590" s="17">
        <v>3.26</v>
      </c>
      <c r="K590" s="23">
        <v>6020</v>
      </c>
      <c r="L590" s="23">
        <v>9269</v>
      </c>
      <c r="M590" s="26">
        <f t="shared" si="139"/>
        <v>17157</v>
      </c>
      <c r="N590" s="26">
        <f t="shared" si="140"/>
        <v>17458</v>
      </c>
      <c r="O590" s="23">
        <f t="shared" si="141"/>
        <v>17759</v>
      </c>
    </row>
    <row r="591" spans="2:15" outlineLevel="2" x14ac:dyDescent="0.25">
      <c r="B591" s="3">
        <v>43466</v>
      </c>
      <c r="C591" s="15">
        <v>43495</v>
      </c>
      <c r="D591" s="17">
        <f>+L591/K591</f>
        <v>1.4221854304635762</v>
      </c>
      <c r="E591" s="17">
        <v>2.85</v>
      </c>
      <c r="F591" s="17">
        <v>2.9</v>
      </c>
      <c r="G591" s="17">
        <v>2.95</v>
      </c>
      <c r="H591" s="17">
        <v>2.52</v>
      </c>
      <c r="I591" s="17">
        <v>2.5499999999999998</v>
      </c>
      <c r="J591" s="17">
        <v>3.26</v>
      </c>
      <c r="K591" s="23">
        <v>6040</v>
      </c>
      <c r="L591" s="23">
        <v>8590</v>
      </c>
      <c r="M591" s="26">
        <f t="shared" si="139"/>
        <v>17214</v>
      </c>
      <c r="N591" s="26">
        <f t="shared" si="140"/>
        <v>17516</v>
      </c>
      <c r="O591" s="23">
        <f t="shared" si="141"/>
        <v>17818</v>
      </c>
    </row>
    <row r="592" spans="2:15" s="13" customFormat="1" outlineLevel="1" x14ac:dyDescent="0.25">
      <c r="B592" s="29" t="s">
        <v>186</v>
      </c>
      <c r="C592" s="15"/>
      <c r="D592" s="17">
        <f t="shared" ref="D592:O592" si="142">SUBTOTAL(1,D587:D591)</f>
        <v>1.5855475383964801</v>
      </c>
      <c r="E592" s="17">
        <f t="shared" si="142"/>
        <v>2.91</v>
      </c>
      <c r="F592" s="17">
        <f t="shared" si="142"/>
        <v>2.96</v>
      </c>
      <c r="G592" s="17">
        <f t="shared" si="142"/>
        <v>3.0099999999999993</v>
      </c>
      <c r="H592" s="17">
        <f t="shared" si="142"/>
        <v>2.4419999999999997</v>
      </c>
      <c r="I592" s="17">
        <f t="shared" si="142"/>
        <v>2.5339999999999998</v>
      </c>
      <c r="J592" s="17">
        <f t="shared" si="142"/>
        <v>3.2439999999999998</v>
      </c>
      <c r="K592" s="23">
        <f t="shared" si="142"/>
        <v>5974</v>
      </c>
      <c r="L592" s="26">
        <f t="shared" si="142"/>
        <v>9467.4</v>
      </c>
      <c r="M592" s="26">
        <f t="shared" si="142"/>
        <v>17382.099999999999</v>
      </c>
      <c r="N592" s="26">
        <f t="shared" si="142"/>
        <v>17680.8</v>
      </c>
      <c r="O592" s="23">
        <f t="shared" si="142"/>
        <v>17979.5</v>
      </c>
    </row>
    <row r="593" spans="2:15" outlineLevel="2" x14ac:dyDescent="0.25">
      <c r="B593" s="3">
        <v>43497</v>
      </c>
      <c r="C593" s="15">
        <v>43502</v>
      </c>
      <c r="D593" s="17">
        <f t="shared" ref="D593:D649" si="143">+L593/K593</f>
        <v>1.6950000000000001</v>
      </c>
      <c r="E593" s="17">
        <v>2.85</v>
      </c>
      <c r="F593" s="17">
        <v>2.9</v>
      </c>
      <c r="G593" s="17">
        <v>2.95</v>
      </c>
      <c r="H593" s="17">
        <v>2.69</v>
      </c>
      <c r="I593" s="17">
        <v>2.61</v>
      </c>
      <c r="J593" s="17">
        <v>3.26</v>
      </c>
      <c r="K593" s="23">
        <v>6000</v>
      </c>
      <c r="L593" s="20">
        <v>10170</v>
      </c>
      <c r="M593" s="26">
        <f t="shared" si="139"/>
        <v>17100</v>
      </c>
      <c r="N593" s="26">
        <f t="shared" si="140"/>
        <v>17400</v>
      </c>
      <c r="O593" s="23">
        <f t="shared" si="141"/>
        <v>17700</v>
      </c>
    </row>
    <row r="594" spans="2:15" outlineLevel="2" x14ac:dyDescent="0.25">
      <c r="B594" s="3">
        <v>43497</v>
      </c>
      <c r="C594" s="15">
        <v>43509</v>
      </c>
      <c r="D594" s="17">
        <f t="shared" si="143"/>
        <v>1.6426910299003323</v>
      </c>
      <c r="E594" s="17">
        <v>2.8</v>
      </c>
      <c r="F594" s="17">
        <v>2.85</v>
      </c>
      <c r="G594" s="17">
        <v>2.95</v>
      </c>
      <c r="H594" s="17">
        <v>2.85</v>
      </c>
      <c r="I594" s="17">
        <v>2.6</v>
      </c>
      <c r="J594" s="17">
        <v>3.26</v>
      </c>
      <c r="K594" s="23">
        <v>6020</v>
      </c>
      <c r="L594" s="20">
        <v>9889</v>
      </c>
      <c r="M594" s="26">
        <f t="shared" si="139"/>
        <v>16856</v>
      </c>
      <c r="N594" s="26">
        <f t="shared" si="140"/>
        <v>17157</v>
      </c>
      <c r="O594" s="23">
        <f t="shared" si="141"/>
        <v>17759</v>
      </c>
    </row>
    <row r="595" spans="2:15" outlineLevel="2" x14ac:dyDescent="0.25">
      <c r="B595" s="3">
        <v>43497</v>
      </c>
      <c r="C595" s="15">
        <v>43516</v>
      </c>
      <c r="D595" s="17">
        <f t="shared" si="143"/>
        <v>1.503801652892562</v>
      </c>
      <c r="E595" s="17">
        <v>2.8</v>
      </c>
      <c r="F595" s="17">
        <v>2.85</v>
      </c>
      <c r="G595" s="17">
        <v>2.9</v>
      </c>
      <c r="H595" s="17">
        <v>2.79</v>
      </c>
      <c r="I595" s="17">
        <v>2.59</v>
      </c>
      <c r="J595" s="17">
        <v>3.26</v>
      </c>
      <c r="K595" s="23">
        <v>6050</v>
      </c>
      <c r="L595" s="20">
        <v>9098</v>
      </c>
      <c r="M595" s="26">
        <f t="shared" si="139"/>
        <v>16940</v>
      </c>
      <c r="N595" s="26">
        <f t="shared" si="140"/>
        <v>17242.5</v>
      </c>
      <c r="O595" s="23">
        <f t="shared" si="141"/>
        <v>17545</v>
      </c>
    </row>
    <row r="596" spans="2:15" outlineLevel="2" x14ac:dyDescent="0.25">
      <c r="B596" s="3">
        <v>43497</v>
      </c>
      <c r="C596" s="15">
        <v>43523</v>
      </c>
      <c r="D596" s="17">
        <f t="shared" si="143"/>
        <v>1.6046511627906976</v>
      </c>
      <c r="E596" s="17">
        <v>2.75</v>
      </c>
      <c r="F596" s="17">
        <v>2.75</v>
      </c>
      <c r="G596" s="17">
        <v>2.8</v>
      </c>
      <c r="H596" s="17">
        <v>2.95</v>
      </c>
      <c r="I596" s="17">
        <v>2.58</v>
      </c>
      <c r="J596" s="17">
        <v>3.27</v>
      </c>
      <c r="K596" s="23">
        <v>6020</v>
      </c>
      <c r="L596" s="20">
        <v>9660</v>
      </c>
      <c r="M596" s="26">
        <f t="shared" si="139"/>
        <v>16555</v>
      </c>
      <c r="N596" s="26">
        <f t="shared" si="140"/>
        <v>16555</v>
      </c>
      <c r="O596" s="23">
        <f t="shared" si="141"/>
        <v>16856</v>
      </c>
    </row>
    <row r="597" spans="2:15" s="13" customFormat="1" outlineLevel="1" x14ac:dyDescent="0.25">
      <c r="B597" s="5" t="s">
        <v>187</v>
      </c>
      <c r="C597" s="15"/>
      <c r="D597" s="17">
        <f t="shared" ref="D597:O597" si="144">SUBTOTAL(1,D593:D596)</f>
        <v>1.6115359613958982</v>
      </c>
      <c r="E597" s="17">
        <f t="shared" si="144"/>
        <v>2.8</v>
      </c>
      <c r="F597" s="17">
        <f t="shared" si="144"/>
        <v>2.8374999999999999</v>
      </c>
      <c r="G597" s="17">
        <f t="shared" si="144"/>
        <v>2.9000000000000004</v>
      </c>
      <c r="H597" s="17">
        <f t="shared" si="144"/>
        <v>2.8200000000000003</v>
      </c>
      <c r="I597" s="17">
        <f t="shared" si="144"/>
        <v>2.5949999999999998</v>
      </c>
      <c r="J597" s="17">
        <f t="shared" si="144"/>
        <v>3.2624999999999997</v>
      </c>
      <c r="K597" s="23">
        <f t="shared" si="144"/>
        <v>6022.5</v>
      </c>
      <c r="L597" s="26">
        <f t="shared" si="144"/>
        <v>9704.25</v>
      </c>
      <c r="M597" s="26">
        <f t="shared" si="144"/>
        <v>16862.75</v>
      </c>
      <c r="N597" s="26">
        <f t="shared" si="144"/>
        <v>17088.625</v>
      </c>
      <c r="O597" s="23">
        <f t="shared" si="144"/>
        <v>17465</v>
      </c>
    </row>
    <row r="598" spans="2:15" outlineLevel="2" x14ac:dyDescent="0.25">
      <c r="B598" s="3">
        <v>43525</v>
      </c>
      <c r="C598" s="15">
        <v>43530</v>
      </c>
      <c r="D598" s="17">
        <f t="shared" si="143"/>
        <v>1.55</v>
      </c>
      <c r="E598" s="17">
        <v>2.75</v>
      </c>
      <c r="F598" s="17">
        <v>2.8</v>
      </c>
      <c r="G598" s="17">
        <v>2.85</v>
      </c>
      <c r="H598" s="17">
        <v>2.82</v>
      </c>
      <c r="I598" s="17">
        <v>2.56</v>
      </c>
      <c r="J598" s="17">
        <v>3.27</v>
      </c>
      <c r="K598" s="23">
        <v>6040</v>
      </c>
      <c r="L598" s="20">
        <v>9362</v>
      </c>
      <c r="M598" s="26">
        <f t="shared" si="139"/>
        <v>16610</v>
      </c>
      <c r="N598" s="26">
        <f t="shared" si="140"/>
        <v>16912</v>
      </c>
      <c r="O598" s="23">
        <f t="shared" si="141"/>
        <v>17214</v>
      </c>
    </row>
    <row r="599" spans="2:15" outlineLevel="2" x14ac:dyDescent="0.25">
      <c r="B599" s="3">
        <v>43525</v>
      </c>
      <c r="C599" s="15">
        <v>43537</v>
      </c>
      <c r="D599" s="17">
        <f t="shared" si="143"/>
        <v>1.5459637561779243</v>
      </c>
      <c r="E599" s="17">
        <v>2.7</v>
      </c>
      <c r="F599" s="17">
        <v>2.75</v>
      </c>
      <c r="G599" s="17">
        <v>2.8</v>
      </c>
      <c r="H599" s="17">
        <v>2.61</v>
      </c>
      <c r="I599" s="17">
        <v>2.5499999999999998</v>
      </c>
      <c r="J599" s="17">
        <v>3.3359999999999999</v>
      </c>
      <c r="K599" s="23">
        <v>6070</v>
      </c>
      <c r="L599" s="20">
        <v>9384</v>
      </c>
      <c r="M599" s="26">
        <f t="shared" si="139"/>
        <v>16389</v>
      </c>
      <c r="N599" s="26">
        <f t="shared" si="140"/>
        <v>16692.5</v>
      </c>
      <c r="O599" s="23">
        <f t="shared" si="141"/>
        <v>16996</v>
      </c>
    </row>
    <row r="600" spans="2:15" outlineLevel="2" x14ac:dyDescent="0.25">
      <c r="B600" s="3">
        <v>43525</v>
      </c>
      <c r="C600" s="15">
        <v>43544</v>
      </c>
      <c r="D600" s="17">
        <f t="shared" si="143"/>
        <v>1.4936065573770492</v>
      </c>
      <c r="E600" s="17">
        <v>2.7</v>
      </c>
      <c r="F600" s="17">
        <v>2.75</v>
      </c>
      <c r="G600" s="17">
        <v>2.85</v>
      </c>
      <c r="H600" s="17">
        <v>2.79</v>
      </c>
      <c r="I600" s="17">
        <v>2.57</v>
      </c>
      <c r="J600" s="17">
        <v>3.4</v>
      </c>
      <c r="K600" s="23">
        <v>6100</v>
      </c>
      <c r="L600" s="20">
        <v>9111</v>
      </c>
      <c r="M600" s="26">
        <f t="shared" si="139"/>
        <v>16470</v>
      </c>
      <c r="N600" s="26">
        <f t="shared" si="140"/>
        <v>16775</v>
      </c>
      <c r="O600" s="23">
        <f t="shared" si="141"/>
        <v>17385</v>
      </c>
    </row>
    <row r="601" spans="2:15" outlineLevel="2" x14ac:dyDescent="0.25">
      <c r="B601" s="3">
        <v>43525</v>
      </c>
      <c r="C601" s="15">
        <v>43551</v>
      </c>
      <c r="D601" s="17">
        <f t="shared" si="143"/>
        <v>1.4933985330073349</v>
      </c>
      <c r="E601" s="17">
        <v>2.7</v>
      </c>
      <c r="F601" s="17">
        <v>2.75</v>
      </c>
      <c r="G601" s="17">
        <v>2.85</v>
      </c>
      <c r="H601" s="17">
        <v>3.64</v>
      </c>
      <c r="I601" s="17">
        <v>2.5099999999999998</v>
      </c>
      <c r="J601" s="17">
        <v>3.4</v>
      </c>
      <c r="K601" s="23">
        <v>6135</v>
      </c>
      <c r="L601" s="20">
        <v>9162</v>
      </c>
      <c r="M601" s="26">
        <f t="shared" si="139"/>
        <v>16564.5</v>
      </c>
      <c r="N601" s="26">
        <f t="shared" si="140"/>
        <v>16871.25</v>
      </c>
      <c r="O601" s="23">
        <f t="shared" si="141"/>
        <v>17484.75</v>
      </c>
    </row>
    <row r="602" spans="2:15" s="13" customFormat="1" outlineLevel="1" x14ac:dyDescent="0.25">
      <c r="B602" s="5" t="s">
        <v>188</v>
      </c>
      <c r="C602" s="15"/>
      <c r="D602" s="17">
        <f t="shared" ref="D602:O602" si="145">SUBTOTAL(1,D598:D601)</f>
        <v>1.5207422116405771</v>
      </c>
      <c r="E602" s="17">
        <f t="shared" si="145"/>
        <v>2.7125000000000004</v>
      </c>
      <c r="F602" s="17">
        <f t="shared" si="145"/>
        <v>2.7625000000000002</v>
      </c>
      <c r="G602" s="17">
        <f t="shared" si="145"/>
        <v>2.8374999999999999</v>
      </c>
      <c r="H602" s="17">
        <f t="shared" si="145"/>
        <v>2.9649999999999999</v>
      </c>
      <c r="I602" s="17">
        <f t="shared" si="145"/>
        <v>2.5474999999999999</v>
      </c>
      <c r="J602" s="17">
        <f t="shared" si="145"/>
        <v>3.3515000000000001</v>
      </c>
      <c r="K602" s="23">
        <f t="shared" si="145"/>
        <v>6086.25</v>
      </c>
      <c r="L602" s="26">
        <f t="shared" si="145"/>
        <v>9254.75</v>
      </c>
      <c r="M602" s="26">
        <f t="shared" si="145"/>
        <v>16508.375</v>
      </c>
      <c r="N602" s="26">
        <f t="shared" si="145"/>
        <v>16812.6875</v>
      </c>
      <c r="O602" s="23">
        <f t="shared" si="145"/>
        <v>17269.9375</v>
      </c>
    </row>
    <row r="603" spans="2:15" outlineLevel="2" x14ac:dyDescent="0.25">
      <c r="B603" s="3">
        <v>43556</v>
      </c>
      <c r="C603" s="15">
        <v>43558</v>
      </c>
      <c r="D603" s="17">
        <f t="shared" si="143"/>
        <v>1.4598373983739836</v>
      </c>
      <c r="E603" s="17">
        <v>2.7</v>
      </c>
      <c r="F603" s="17">
        <v>2.8</v>
      </c>
      <c r="G603" s="17">
        <v>2.85</v>
      </c>
      <c r="H603" s="17">
        <v>2.62</v>
      </c>
      <c r="I603" s="17">
        <v>2.54</v>
      </c>
      <c r="J603" s="17">
        <v>3.4</v>
      </c>
      <c r="K603" s="23">
        <v>6150</v>
      </c>
      <c r="L603" s="20">
        <v>8978</v>
      </c>
      <c r="M603" s="26">
        <f t="shared" si="139"/>
        <v>16605</v>
      </c>
      <c r="N603" s="26">
        <f t="shared" si="140"/>
        <v>17220</v>
      </c>
      <c r="O603" s="23">
        <f t="shared" si="141"/>
        <v>17527.5</v>
      </c>
    </row>
    <row r="604" spans="2:15" outlineLevel="2" x14ac:dyDescent="0.25">
      <c r="B604" s="3">
        <v>43556</v>
      </c>
      <c r="C604" s="15">
        <v>43565</v>
      </c>
      <c r="D604" s="17">
        <f t="shared" si="143"/>
        <v>1.4442463533225283</v>
      </c>
      <c r="E604" s="17">
        <v>2.7</v>
      </c>
      <c r="F604" s="17">
        <v>2.8</v>
      </c>
      <c r="G604" s="17">
        <v>2.85</v>
      </c>
      <c r="H604" s="17">
        <v>2.57</v>
      </c>
      <c r="I604" s="17">
        <v>2.5499999999999998</v>
      </c>
      <c r="J604" s="17">
        <v>3.38</v>
      </c>
      <c r="K604" s="23">
        <v>6170</v>
      </c>
      <c r="L604" s="20">
        <v>8911</v>
      </c>
      <c r="M604" s="26">
        <f t="shared" si="139"/>
        <v>16659</v>
      </c>
      <c r="N604" s="26">
        <f t="shared" si="140"/>
        <v>17276</v>
      </c>
      <c r="O604" s="23">
        <f t="shared" si="141"/>
        <v>17584.5</v>
      </c>
    </row>
    <row r="605" spans="2:15" outlineLevel="2" x14ac:dyDescent="0.25">
      <c r="B605" s="3">
        <v>43556</v>
      </c>
      <c r="C605" s="15">
        <v>43572</v>
      </c>
      <c r="D605" s="17">
        <f t="shared" si="143"/>
        <v>1.448220064724919</v>
      </c>
      <c r="E605" s="17">
        <v>2.7</v>
      </c>
      <c r="F605" s="17">
        <v>2.75</v>
      </c>
      <c r="G605" s="17">
        <v>2.8</v>
      </c>
      <c r="H605" s="17">
        <v>2.67</v>
      </c>
      <c r="I605" s="17">
        <v>2.5099999999999998</v>
      </c>
      <c r="J605" s="17">
        <v>3.4</v>
      </c>
      <c r="K605" s="23">
        <v>6180</v>
      </c>
      <c r="L605" s="20">
        <v>8950</v>
      </c>
      <c r="M605" s="26">
        <f t="shared" si="139"/>
        <v>16686</v>
      </c>
      <c r="N605" s="26">
        <f t="shared" si="140"/>
        <v>16995</v>
      </c>
      <c r="O605" s="23">
        <f t="shared" si="141"/>
        <v>17304</v>
      </c>
    </row>
    <row r="606" spans="2:15" outlineLevel="2" x14ac:dyDescent="0.25">
      <c r="B606" s="3">
        <v>43556</v>
      </c>
      <c r="C606" s="15">
        <v>43579</v>
      </c>
      <c r="D606" s="17">
        <f t="shared" si="143"/>
        <v>1.4285483870967741</v>
      </c>
      <c r="E606" s="17">
        <v>2.7</v>
      </c>
      <c r="F606" s="17">
        <v>2.75</v>
      </c>
      <c r="G606" s="17">
        <v>2.8</v>
      </c>
      <c r="H606" s="17">
        <v>2.68</v>
      </c>
      <c r="I606" s="17">
        <v>2.48</v>
      </c>
      <c r="J606" s="17">
        <v>3.35</v>
      </c>
      <c r="K606" s="23">
        <v>6200</v>
      </c>
      <c r="L606" s="20">
        <v>8857</v>
      </c>
      <c r="M606" s="26">
        <f t="shared" si="139"/>
        <v>16740</v>
      </c>
      <c r="N606" s="26">
        <f t="shared" si="140"/>
        <v>17050</v>
      </c>
      <c r="O606" s="23">
        <f t="shared" si="141"/>
        <v>17360</v>
      </c>
    </row>
    <row r="607" spans="2:15" s="13" customFormat="1" outlineLevel="1" x14ac:dyDescent="0.25">
      <c r="B607" s="5" t="s">
        <v>189</v>
      </c>
      <c r="C607" s="15"/>
      <c r="D607" s="17">
        <f t="shared" ref="D607:O607" si="146">SUBTOTAL(1,D603:D606)</f>
        <v>1.4452130508795513</v>
      </c>
      <c r="E607" s="17">
        <f t="shared" si="146"/>
        <v>2.7</v>
      </c>
      <c r="F607" s="17">
        <f t="shared" si="146"/>
        <v>2.7749999999999999</v>
      </c>
      <c r="G607" s="17">
        <f t="shared" si="146"/>
        <v>2.8250000000000002</v>
      </c>
      <c r="H607" s="17">
        <f t="shared" si="146"/>
        <v>2.6349999999999998</v>
      </c>
      <c r="I607" s="17">
        <f t="shared" si="146"/>
        <v>2.52</v>
      </c>
      <c r="J607" s="17">
        <f t="shared" si="146"/>
        <v>3.3824999999999998</v>
      </c>
      <c r="K607" s="60">
        <f t="shared" si="146"/>
        <v>6175</v>
      </c>
      <c r="L607" s="26">
        <f t="shared" si="146"/>
        <v>8924</v>
      </c>
      <c r="M607" s="26">
        <f t="shared" si="146"/>
        <v>16672.5</v>
      </c>
      <c r="N607" s="26">
        <f t="shared" si="146"/>
        <v>17135.25</v>
      </c>
      <c r="O607" s="23">
        <f t="shared" si="146"/>
        <v>17444</v>
      </c>
    </row>
    <row r="608" spans="2:15" outlineLevel="2" x14ac:dyDescent="0.25">
      <c r="B608" s="3">
        <v>43586</v>
      </c>
      <c r="C608" s="15">
        <v>43586</v>
      </c>
      <c r="D608" s="17">
        <f t="shared" si="143"/>
        <v>1.59744</v>
      </c>
      <c r="E608" s="17">
        <v>2.7</v>
      </c>
      <c r="F608" s="17">
        <v>2.75</v>
      </c>
      <c r="G608" s="17">
        <v>2.8</v>
      </c>
      <c r="H608" s="17">
        <v>2.7</v>
      </c>
      <c r="I608" s="17">
        <v>2.48</v>
      </c>
      <c r="J608" s="17">
        <v>3.45</v>
      </c>
      <c r="K608" s="23">
        <v>6250</v>
      </c>
      <c r="L608" s="20">
        <v>9984</v>
      </c>
      <c r="M608" s="26">
        <f t="shared" si="139"/>
        <v>16875</v>
      </c>
      <c r="N608" s="26">
        <f t="shared" si="140"/>
        <v>17187.5</v>
      </c>
      <c r="O608" s="23">
        <f t="shared" si="141"/>
        <v>17500</v>
      </c>
    </row>
    <row r="609" spans="2:15" outlineLevel="2" x14ac:dyDescent="0.25">
      <c r="B609" s="3">
        <v>43586</v>
      </c>
      <c r="C609" s="15">
        <v>43593</v>
      </c>
      <c r="D609" s="17">
        <f t="shared" si="143"/>
        <v>1.5938095238095238</v>
      </c>
      <c r="E609" s="17">
        <v>2.7</v>
      </c>
      <c r="F609" s="17">
        <v>2.75</v>
      </c>
      <c r="G609" s="17">
        <v>2.8</v>
      </c>
      <c r="H609" s="17">
        <v>2.63</v>
      </c>
      <c r="I609" s="17">
        <v>2.44</v>
      </c>
      <c r="J609" s="17">
        <v>3.5</v>
      </c>
      <c r="K609" s="23">
        <v>6300</v>
      </c>
      <c r="L609" s="20">
        <v>10041</v>
      </c>
      <c r="M609" s="26">
        <f t="shared" si="139"/>
        <v>17010</v>
      </c>
      <c r="N609" s="26">
        <f t="shared" si="140"/>
        <v>17325</v>
      </c>
      <c r="O609" s="23">
        <f t="shared" si="141"/>
        <v>17640</v>
      </c>
    </row>
    <row r="610" spans="2:15" outlineLevel="2" x14ac:dyDescent="0.25">
      <c r="B610" s="3">
        <v>43586</v>
      </c>
      <c r="C610" s="15">
        <v>43600</v>
      </c>
      <c r="D610" s="17">
        <f t="shared" si="143"/>
        <v>1.4684210526315788</v>
      </c>
      <c r="E610" s="17">
        <v>2.7</v>
      </c>
      <c r="F610" s="17">
        <v>2.8</v>
      </c>
      <c r="G610" s="17">
        <v>2.85</v>
      </c>
      <c r="H610" s="17">
        <v>2.62</v>
      </c>
      <c r="I610" s="17">
        <v>2.44</v>
      </c>
      <c r="J610" s="17">
        <v>3.55</v>
      </c>
      <c r="K610" s="23">
        <v>6270</v>
      </c>
      <c r="L610" s="20">
        <v>9207</v>
      </c>
      <c r="M610" s="26">
        <f t="shared" si="139"/>
        <v>16929</v>
      </c>
      <c r="N610" s="26">
        <f t="shared" si="140"/>
        <v>17556</v>
      </c>
      <c r="O610" s="23">
        <f t="shared" si="141"/>
        <v>17869.5</v>
      </c>
    </row>
    <row r="611" spans="2:15" outlineLevel="2" x14ac:dyDescent="0.25">
      <c r="B611" s="3">
        <v>43586</v>
      </c>
      <c r="C611" s="15">
        <v>43607</v>
      </c>
      <c r="D611" s="17">
        <f t="shared" si="143"/>
        <v>1.5604800000000001</v>
      </c>
      <c r="E611" s="17">
        <v>2.7</v>
      </c>
      <c r="F611" s="17">
        <v>2.8</v>
      </c>
      <c r="G611" s="17">
        <v>2.85</v>
      </c>
      <c r="H611" s="17">
        <v>2.66</v>
      </c>
      <c r="I611" s="17">
        <v>2.39</v>
      </c>
      <c r="J611" s="17">
        <v>3.7</v>
      </c>
      <c r="K611" s="23">
        <v>6250</v>
      </c>
      <c r="L611" s="20">
        <v>9753</v>
      </c>
      <c r="M611" s="26">
        <f t="shared" si="139"/>
        <v>16875</v>
      </c>
      <c r="N611" s="26">
        <f t="shared" si="140"/>
        <v>17500</v>
      </c>
      <c r="O611" s="23">
        <f t="shared" si="141"/>
        <v>17812.5</v>
      </c>
    </row>
    <row r="612" spans="2:15" outlineLevel="2" x14ac:dyDescent="0.25">
      <c r="B612" s="3">
        <v>43586</v>
      </c>
      <c r="C612" s="15">
        <v>43614</v>
      </c>
      <c r="D612" s="17">
        <f t="shared" si="143"/>
        <v>1.46096</v>
      </c>
      <c r="E612" s="17">
        <v>2.8</v>
      </c>
      <c r="F612" s="17">
        <v>2.8</v>
      </c>
      <c r="G612" s="17">
        <v>2.85</v>
      </c>
      <c r="H612" s="17">
        <v>2.66</v>
      </c>
      <c r="I612" s="17">
        <v>2.4</v>
      </c>
      <c r="J612" s="17">
        <v>3.73</v>
      </c>
      <c r="K612" s="23">
        <v>6250</v>
      </c>
      <c r="L612" s="20">
        <v>9131</v>
      </c>
      <c r="M612" s="26">
        <f t="shared" si="139"/>
        <v>17500</v>
      </c>
      <c r="N612" s="26">
        <f t="shared" si="140"/>
        <v>17500</v>
      </c>
      <c r="O612" s="23">
        <f t="shared" si="141"/>
        <v>17812.5</v>
      </c>
    </row>
    <row r="613" spans="2:15" s="13" customFormat="1" outlineLevel="1" x14ac:dyDescent="0.25">
      <c r="B613" s="5" t="s">
        <v>190</v>
      </c>
      <c r="C613" s="15"/>
      <c r="D613" s="17">
        <f>SUBTOTAL(1,D608:D612)</f>
        <v>1.5362221152882207</v>
      </c>
      <c r="E613" s="17">
        <f t="shared" ref="E613:K613" si="147">SUBTOTAL(1,E608:E612)</f>
        <v>2.72</v>
      </c>
      <c r="F613" s="17">
        <f t="shared" si="147"/>
        <v>2.7800000000000002</v>
      </c>
      <c r="G613" s="17">
        <f t="shared" si="147"/>
        <v>2.8299999999999996</v>
      </c>
      <c r="H613" s="17">
        <f t="shared" si="147"/>
        <v>2.6539999999999999</v>
      </c>
      <c r="I613" s="17">
        <f t="shared" si="147"/>
        <v>2.4300000000000002</v>
      </c>
      <c r="J613" s="17">
        <f t="shared" si="147"/>
        <v>3.5859999999999999</v>
      </c>
      <c r="K613" s="23">
        <f t="shared" si="147"/>
        <v>6264</v>
      </c>
      <c r="L613" s="26">
        <f>SUBTOTAL(1,L608:L612)</f>
        <v>9623.2000000000007</v>
      </c>
      <c r="M613" s="26">
        <f>SUBTOTAL(1,M608:M612)</f>
        <v>17037.8</v>
      </c>
      <c r="N613" s="26">
        <f>SUBTOTAL(1,N608:N612)</f>
        <v>17413.7</v>
      </c>
      <c r="O613" s="26">
        <f>SUBTOTAL(1,O608:O612)</f>
        <v>17726.900000000001</v>
      </c>
    </row>
    <row r="614" spans="2:15" outlineLevel="2" x14ac:dyDescent="0.25">
      <c r="B614" s="3">
        <v>43617</v>
      </c>
      <c r="C614" s="15">
        <v>43621</v>
      </c>
      <c r="D614" s="17">
        <f t="shared" si="143"/>
        <v>1.4433870967741935</v>
      </c>
      <c r="E614" s="17">
        <v>2.7</v>
      </c>
      <c r="F614" s="17">
        <v>2.8</v>
      </c>
      <c r="G614" s="17">
        <v>2.85</v>
      </c>
      <c r="H614" s="17">
        <v>2.66</v>
      </c>
      <c r="I614" s="17">
        <v>2.4900000000000002</v>
      </c>
      <c r="J614" s="17">
        <v>3.85</v>
      </c>
      <c r="K614" s="23">
        <v>6200</v>
      </c>
      <c r="L614" s="20">
        <v>8949</v>
      </c>
      <c r="M614" s="26">
        <f t="shared" si="139"/>
        <v>16740</v>
      </c>
      <c r="N614" s="26">
        <f t="shared" si="140"/>
        <v>17360</v>
      </c>
      <c r="O614" s="23">
        <f t="shared" si="141"/>
        <v>17670</v>
      </c>
    </row>
    <row r="615" spans="2:15" outlineLevel="2" x14ac:dyDescent="0.25">
      <c r="B615" s="3">
        <v>43617</v>
      </c>
      <c r="C615" s="15">
        <v>43628</v>
      </c>
      <c r="D615" s="17">
        <f t="shared" si="143"/>
        <v>1.4880645161290322</v>
      </c>
      <c r="E615" s="17">
        <v>2.7</v>
      </c>
      <c r="F615" s="17">
        <v>2.8</v>
      </c>
      <c r="G615" s="17">
        <v>2.85</v>
      </c>
      <c r="H615" s="17">
        <v>2.66</v>
      </c>
      <c r="I615" s="17">
        <v>2.4300000000000002</v>
      </c>
      <c r="J615" s="17">
        <v>3.92</v>
      </c>
      <c r="K615" s="23">
        <v>6200</v>
      </c>
      <c r="L615" s="20">
        <v>9226</v>
      </c>
      <c r="M615" s="26">
        <f t="shared" si="139"/>
        <v>16740</v>
      </c>
      <c r="N615" s="26">
        <f t="shared" si="140"/>
        <v>17360</v>
      </c>
      <c r="O615" s="23">
        <f t="shared" si="141"/>
        <v>17670</v>
      </c>
    </row>
    <row r="616" spans="2:15" outlineLevel="2" x14ac:dyDescent="0.25">
      <c r="B616" s="3">
        <v>43617</v>
      </c>
      <c r="C616" s="15">
        <v>43635</v>
      </c>
      <c r="D616" s="17">
        <f t="shared" si="143"/>
        <v>1.6255319148936169</v>
      </c>
      <c r="E616" s="17">
        <v>2.7</v>
      </c>
      <c r="F616" s="17">
        <v>2.8</v>
      </c>
      <c r="G616" s="17">
        <v>2.85</v>
      </c>
      <c r="H616" s="17">
        <v>2.73</v>
      </c>
      <c r="I616" s="17">
        <v>2.4900000000000002</v>
      </c>
      <c r="J616" s="17">
        <v>4.05</v>
      </c>
      <c r="K616" s="23">
        <v>6110</v>
      </c>
      <c r="L616" s="20">
        <v>9932</v>
      </c>
      <c r="M616" s="26">
        <f t="shared" si="139"/>
        <v>16497</v>
      </c>
      <c r="N616" s="26">
        <f t="shared" si="140"/>
        <v>17108</v>
      </c>
      <c r="O616" s="23">
        <f t="shared" si="141"/>
        <v>17413.5</v>
      </c>
    </row>
    <row r="617" spans="2:15" outlineLevel="2" x14ac:dyDescent="0.25">
      <c r="B617" s="3">
        <v>43617</v>
      </c>
      <c r="C617" s="15">
        <v>43642</v>
      </c>
      <c r="D617" s="17">
        <f t="shared" si="143"/>
        <v>1.5848932676518883</v>
      </c>
      <c r="E617" s="17">
        <v>2.65</v>
      </c>
      <c r="F617" s="17">
        <v>2.75</v>
      </c>
      <c r="G617" s="17">
        <v>2.8</v>
      </c>
      <c r="H617" s="17">
        <v>2.8</v>
      </c>
      <c r="I617" s="17">
        <v>2.5299999999999998</v>
      </c>
      <c r="J617" s="17">
        <v>4.0599999999999996</v>
      </c>
      <c r="K617" s="23">
        <v>6090</v>
      </c>
      <c r="L617" s="20">
        <v>9652</v>
      </c>
      <c r="M617" s="26">
        <f t="shared" si="139"/>
        <v>16138.5</v>
      </c>
      <c r="N617" s="26">
        <f t="shared" si="140"/>
        <v>16747.5</v>
      </c>
      <c r="O617" s="23">
        <f t="shared" si="141"/>
        <v>17052</v>
      </c>
    </row>
    <row r="618" spans="2:15" s="13" customFormat="1" outlineLevel="1" x14ac:dyDescent="0.25">
      <c r="B618" s="5" t="s">
        <v>191</v>
      </c>
      <c r="C618" s="15"/>
      <c r="D618" s="17">
        <f t="shared" ref="D618:O618" si="148">SUBTOTAL(1,D614:D617)</f>
        <v>1.5354691988621829</v>
      </c>
      <c r="E618" s="17">
        <f t="shared" si="148"/>
        <v>2.6875000000000004</v>
      </c>
      <c r="F618" s="17">
        <f t="shared" si="148"/>
        <v>2.7874999999999996</v>
      </c>
      <c r="G618" s="17">
        <f t="shared" si="148"/>
        <v>2.8375000000000004</v>
      </c>
      <c r="H618" s="17">
        <f t="shared" si="148"/>
        <v>2.7125000000000004</v>
      </c>
      <c r="I618" s="17">
        <f t="shared" si="148"/>
        <v>2.4849999999999999</v>
      </c>
      <c r="J618" s="17">
        <f t="shared" si="148"/>
        <v>3.9699999999999998</v>
      </c>
      <c r="K618" s="23">
        <f t="shared" si="148"/>
        <v>6150</v>
      </c>
      <c r="L618" s="23">
        <f t="shared" si="148"/>
        <v>9439.75</v>
      </c>
      <c r="M618" s="23">
        <f t="shared" si="148"/>
        <v>16528.875</v>
      </c>
      <c r="N618" s="23">
        <f t="shared" si="148"/>
        <v>17143.875</v>
      </c>
      <c r="O618" s="23">
        <f t="shared" si="148"/>
        <v>17451.375</v>
      </c>
    </row>
    <row r="619" spans="2:15" outlineLevel="2" x14ac:dyDescent="0.25">
      <c r="B619" s="3">
        <v>43647</v>
      </c>
      <c r="C619" s="15">
        <v>43649</v>
      </c>
      <c r="D619" s="17">
        <f t="shared" si="143"/>
        <v>1.4082227258012301</v>
      </c>
      <c r="E619" s="17">
        <v>2.6</v>
      </c>
      <c r="F619" s="17">
        <v>2.7</v>
      </c>
      <c r="G619" s="17">
        <v>2.75</v>
      </c>
      <c r="H619" s="17">
        <v>2.8</v>
      </c>
      <c r="I619" s="17">
        <v>2.52</v>
      </c>
      <c r="J619" s="17">
        <v>4.0599999999999996</v>
      </c>
      <c r="K619" s="23">
        <v>6178</v>
      </c>
      <c r="L619" s="20">
        <v>8700</v>
      </c>
      <c r="M619" s="26">
        <f t="shared" si="139"/>
        <v>16062.800000000001</v>
      </c>
      <c r="N619" s="26">
        <f>+F619*K619</f>
        <v>16680.600000000002</v>
      </c>
      <c r="O619" s="23">
        <f>+K619*G619</f>
        <v>16989.5</v>
      </c>
    </row>
    <row r="620" spans="2:15" outlineLevel="2" x14ac:dyDescent="0.25">
      <c r="B620" s="3">
        <v>43647</v>
      </c>
      <c r="C620" s="15">
        <v>43656</v>
      </c>
      <c r="D620" s="17">
        <f t="shared" si="143"/>
        <v>1.4413849958779885</v>
      </c>
      <c r="E620" s="17">
        <v>2.6</v>
      </c>
      <c r="F620" s="17">
        <v>2.65</v>
      </c>
      <c r="G620" s="17">
        <v>2.7</v>
      </c>
      <c r="H620" s="17">
        <v>2.85</v>
      </c>
      <c r="I620" s="17">
        <v>2.56</v>
      </c>
      <c r="J620" s="17">
        <v>4.07</v>
      </c>
      <c r="K620" s="23">
        <v>6065</v>
      </c>
      <c r="L620" s="20">
        <v>8742</v>
      </c>
      <c r="M620" s="26">
        <f t="shared" si="139"/>
        <v>15769</v>
      </c>
      <c r="N620" s="26">
        <f>+F620*K620</f>
        <v>16072.25</v>
      </c>
      <c r="O620" s="23">
        <f>+K620*G620</f>
        <v>16375.500000000002</v>
      </c>
    </row>
    <row r="621" spans="2:15" outlineLevel="2" x14ac:dyDescent="0.25">
      <c r="B621" s="3">
        <v>43647</v>
      </c>
      <c r="C621" s="15">
        <v>43663</v>
      </c>
      <c r="D621" s="17">
        <f t="shared" si="143"/>
        <v>1.4579330904272938</v>
      </c>
      <c r="E621" s="17">
        <v>2.6</v>
      </c>
      <c r="F621" s="17">
        <v>2.65</v>
      </c>
      <c r="G621" s="17">
        <v>2.7</v>
      </c>
      <c r="H621" s="17">
        <v>2.83</v>
      </c>
      <c r="I621" s="17">
        <v>2.58</v>
      </c>
      <c r="J621" s="17">
        <v>4.0199999999999996</v>
      </c>
      <c r="K621" s="23">
        <v>6038</v>
      </c>
      <c r="L621" s="20">
        <v>8803</v>
      </c>
      <c r="M621" s="26">
        <f t="shared" si="139"/>
        <v>15698.800000000001</v>
      </c>
      <c r="N621" s="26">
        <f>+F621*K621</f>
        <v>16000.699999999999</v>
      </c>
      <c r="O621" s="23">
        <f>+K621*G621</f>
        <v>16302.6</v>
      </c>
    </row>
    <row r="622" spans="2:15" outlineLevel="2" x14ac:dyDescent="0.25">
      <c r="B622" s="3">
        <v>43647</v>
      </c>
      <c r="C622" s="15">
        <v>43670</v>
      </c>
      <c r="D622" s="17">
        <f>+L622/K622</f>
        <v>1.4795748920624376</v>
      </c>
      <c r="E622" s="17">
        <v>2.6</v>
      </c>
      <c r="F622" s="17">
        <v>2.65</v>
      </c>
      <c r="G622" s="17">
        <v>2.7</v>
      </c>
      <c r="H622" s="17">
        <v>2.81</v>
      </c>
      <c r="I622" s="17">
        <v>2.57</v>
      </c>
      <c r="J622" s="17">
        <v>4.0199999999999996</v>
      </c>
      <c r="K622" s="23">
        <v>6022</v>
      </c>
      <c r="L622" s="20">
        <v>8910</v>
      </c>
      <c r="M622" s="26">
        <f t="shared" si="139"/>
        <v>15657.2</v>
      </c>
      <c r="N622" s="26">
        <f>+F622*K622</f>
        <v>15958.3</v>
      </c>
      <c r="O622" s="23">
        <f>+K622*G622</f>
        <v>16259.400000000001</v>
      </c>
    </row>
    <row r="623" spans="2:15" outlineLevel="2" x14ac:dyDescent="0.25">
      <c r="B623" s="3">
        <v>43647</v>
      </c>
      <c r="C623" s="15">
        <v>43676</v>
      </c>
      <c r="D623" s="17">
        <f>+L623/K623</f>
        <v>1.4861758827448368</v>
      </c>
      <c r="E623" s="17">
        <v>2.6</v>
      </c>
      <c r="F623" s="17">
        <v>2.65</v>
      </c>
      <c r="G623" s="17">
        <v>2.7</v>
      </c>
      <c r="H623" s="17">
        <v>2.73</v>
      </c>
      <c r="I623" s="17">
        <v>2.54</v>
      </c>
      <c r="J623" s="17">
        <v>4.01</v>
      </c>
      <c r="K623" s="23">
        <v>6004</v>
      </c>
      <c r="L623" s="20">
        <v>8923</v>
      </c>
      <c r="M623" s="26">
        <f t="shared" si="139"/>
        <v>15610.4</v>
      </c>
      <c r="N623" s="26">
        <f>+F623*K623</f>
        <v>15910.6</v>
      </c>
      <c r="O623" s="23">
        <f>+K623*G623</f>
        <v>16210.800000000001</v>
      </c>
    </row>
    <row r="624" spans="2:15" s="13" customFormat="1" outlineLevel="1" x14ac:dyDescent="0.25">
      <c r="B624" s="5" t="s">
        <v>192</v>
      </c>
      <c r="C624" s="15"/>
      <c r="D624" s="17">
        <f t="shared" ref="D624:O624" si="149">SUBTOTAL(1,D619:D623)</f>
        <v>1.4546583173827572</v>
      </c>
      <c r="E624" s="17">
        <f t="shared" si="149"/>
        <v>2.6</v>
      </c>
      <c r="F624" s="17">
        <f t="shared" si="149"/>
        <v>2.66</v>
      </c>
      <c r="G624" s="17">
        <f t="shared" si="149"/>
        <v>2.71</v>
      </c>
      <c r="H624" s="17">
        <f t="shared" si="149"/>
        <v>2.8040000000000003</v>
      </c>
      <c r="I624" s="17">
        <f t="shared" si="149"/>
        <v>2.5539999999999998</v>
      </c>
      <c r="J624" s="17">
        <f t="shared" si="149"/>
        <v>4.0359999999999996</v>
      </c>
      <c r="K624" s="23">
        <f t="shared" si="149"/>
        <v>6061.4</v>
      </c>
      <c r="L624" s="23">
        <f t="shared" si="149"/>
        <v>8815.6</v>
      </c>
      <c r="M624" s="23">
        <f t="shared" si="149"/>
        <v>15759.64</v>
      </c>
      <c r="N624" s="23">
        <f t="shared" si="149"/>
        <v>16124.490000000002</v>
      </c>
      <c r="O624" s="23">
        <f t="shared" si="149"/>
        <v>16427.560000000001</v>
      </c>
    </row>
    <row r="625" spans="2:15" outlineLevel="2" x14ac:dyDescent="0.25">
      <c r="B625" s="3">
        <v>43678</v>
      </c>
      <c r="C625" s="15">
        <v>43684</v>
      </c>
      <c r="D625" s="17">
        <f t="shared" si="143"/>
        <v>1.4003294892915981</v>
      </c>
      <c r="E625" s="17">
        <v>2.6</v>
      </c>
      <c r="F625" s="17">
        <v>2.65</v>
      </c>
      <c r="G625" s="17">
        <v>2.7</v>
      </c>
      <c r="H625" s="17">
        <v>2.64</v>
      </c>
      <c r="I625" s="17">
        <v>2.44</v>
      </c>
      <c r="J625" s="17">
        <v>4</v>
      </c>
      <c r="K625" s="23">
        <v>6070</v>
      </c>
      <c r="L625" s="20">
        <v>8500</v>
      </c>
      <c r="M625" s="26">
        <f>+K625*E625</f>
        <v>15782</v>
      </c>
      <c r="N625" s="26">
        <f>+F625*K625</f>
        <v>16085.5</v>
      </c>
      <c r="O625" s="23">
        <f>+K625*G625</f>
        <v>16389</v>
      </c>
    </row>
    <row r="626" spans="2:15" outlineLevel="2" x14ac:dyDescent="0.25">
      <c r="B626" s="3">
        <v>43678</v>
      </c>
      <c r="C626" s="15">
        <v>43691</v>
      </c>
      <c r="D626" s="17">
        <f t="shared" si="143"/>
        <v>1.4236928104575164</v>
      </c>
      <c r="E626" s="17">
        <v>2.6</v>
      </c>
      <c r="F626" s="17">
        <v>2.65</v>
      </c>
      <c r="G626" s="17">
        <v>2.7</v>
      </c>
      <c r="H626" s="17">
        <v>2.2200000000000002</v>
      </c>
      <c r="I626" s="17">
        <v>2.46</v>
      </c>
      <c r="J626" s="17">
        <v>4</v>
      </c>
      <c r="K626" s="23">
        <v>6120</v>
      </c>
      <c r="L626" s="20">
        <v>8713</v>
      </c>
      <c r="M626" s="26">
        <f>+K626*E626</f>
        <v>15912</v>
      </c>
      <c r="N626" s="26">
        <f>+F626*K626</f>
        <v>16218</v>
      </c>
      <c r="O626" s="23">
        <f>+K626*G626</f>
        <v>16524</v>
      </c>
    </row>
    <row r="627" spans="2:15" outlineLevel="2" x14ac:dyDescent="0.25">
      <c r="B627" s="3">
        <v>43678</v>
      </c>
      <c r="C627" s="15">
        <v>43698</v>
      </c>
      <c r="D627" s="17">
        <f t="shared" si="143"/>
        <v>1.3940226171243941</v>
      </c>
      <c r="E627" s="17">
        <v>2.6</v>
      </c>
      <c r="F627" s="17">
        <v>2.65</v>
      </c>
      <c r="G627" s="17">
        <v>2.7</v>
      </c>
      <c r="H627" s="17">
        <v>2.2200000000000002</v>
      </c>
      <c r="I627" s="17">
        <v>2.41</v>
      </c>
      <c r="J627" s="17">
        <v>4</v>
      </c>
      <c r="K627" s="23">
        <v>6190</v>
      </c>
      <c r="L627" s="20">
        <v>8629</v>
      </c>
      <c r="M627" s="26">
        <f>+K627*E627</f>
        <v>16094</v>
      </c>
      <c r="N627" s="26">
        <f>+F627*K627</f>
        <v>16403.5</v>
      </c>
      <c r="O627" s="23">
        <f>+K627*G627</f>
        <v>16713</v>
      </c>
    </row>
    <row r="628" spans="2:15" outlineLevel="2" x14ac:dyDescent="0.25">
      <c r="B628" s="3">
        <v>43678</v>
      </c>
      <c r="C628" s="15">
        <v>43705</v>
      </c>
      <c r="D628" s="17">
        <f t="shared" si="143"/>
        <v>1.4593993325917687</v>
      </c>
      <c r="E628" s="17">
        <v>2.6</v>
      </c>
      <c r="F628" s="17">
        <v>2.7</v>
      </c>
      <c r="G628" s="17">
        <v>2.75</v>
      </c>
      <c r="H628" s="17">
        <v>2.34</v>
      </c>
      <c r="I628" s="17" t="s">
        <v>205</v>
      </c>
      <c r="J628" s="17">
        <v>3.99</v>
      </c>
      <c r="K628" s="23">
        <v>6293</v>
      </c>
      <c r="L628" s="20">
        <v>9184</v>
      </c>
      <c r="M628" s="26">
        <f>+K628*E628</f>
        <v>16361.800000000001</v>
      </c>
      <c r="N628" s="26">
        <f>+F628*K628</f>
        <v>16991.100000000002</v>
      </c>
      <c r="O628" s="23">
        <f>+K628*G628</f>
        <v>17305.75</v>
      </c>
    </row>
    <row r="629" spans="2:15" s="13" customFormat="1" outlineLevel="1" x14ac:dyDescent="0.25">
      <c r="B629" s="5" t="s">
        <v>193</v>
      </c>
      <c r="C629" s="15"/>
      <c r="D629" s="17">
        <f t="shared" ref="D629:O629" si="150">SUBTOTAL(1,D625:D628)</f>
        <v>1.4193610623663193</v>
      </c>
      <c r="E629" s="17">
        <f t="shared" si="150"/>
        <v>2.6</v>
      </c>
      <c r="F629" s="17">
        <f t="shared" si="150"/>
        <v>2.6624999999999996</v>
      </c>
      <c r="G629" s="17">
        <f t="shared" si="150"/>
        <v>2.7125000000000004</v>
      </c>
      <c r="H629" s="17">
        <f t="shared" si="150"/>
        <v>2.355</v>
      </c>
      <c r="I629" s="17">
        <f t="shared" si="150"/>
        <v>2.436666666666667</v>
      </c>
      <c r="J629" s="17">
        <f t="shared" si="150"/>
        <v>3.9975000000000001</v>
      </c>
      <c r="K629" s="23">
        <f t="shared" si="150"/>
        <v>6168.25</v>
      </c>
      <c r="L629" s="20">
        <f t="shared" si="150"/>
        <v>8756.5</v>
      </c>
      <c r="M629" s="26">
        <f t="shared" si="150"/>
        <v>16037.45</v>
      </c>
      <c r="N629" s="26">
        <f t="shared" si="150"/>
        <v>16424.525000000001</v>
      </c>
      <c r="O629" s="23">
        <f t="shared" si="150"/>
        <v>16732.9375</v>
      </c>
    </row>
    <row r="630" spans="2:15" outlineLevel="2" x14ac:dyDescent="0.25">
      <c r="B630" s="3">
        <v>43709</v>
      </c>
      <c r="C630" s="15">
        <v>43712</v>
      </c>
      <c r="D630" s="17">
        <f t="shared" si="143"/>
        <v>1.4628744423199491</v>
      </c>
      <c r="E630" s="17">
        <v>2.6</v>
      </c>
      <c r="F630" s="17">
        <v>2.7</v>
      </c>
      <c r="G630" s="17">
        <v>2.75</v>
      </c>
      <c r="H630" s="17">
        <v>2.33</v>
      </c>
      <c r="I630" s="17">
        <v>2.35</v>
      </c>
      <c r="J630" s="17">
        <v>3.99</v>
      </c>
      <c r="K630" s="23">
        <v>6276</v>
      </c>
      <c r="L630" s="20">
        <v>9181</v>
      </c>
      <c r="M630" s="26">
        <f>+K630*E630</f>
        <v>16317.6</v>
      </c>
      <c r="N630" s="26">
        <f>+F630*K630</f>
        <v>16945.2</v>
      </c>
      <c r="O630" s="23">
        <f>+K630*G630</f>
        <v>17259</v>
      </c>
    </row>
    <row r="631" spans="2:15" outlineLevel="2" x14ac:dyDescent="0.25">
      <c r="B631" s="3">
        <v>43709</v>
      </c>
      <c r="C631" s="15">
        <v>43719</v>
      </c>
      <c r="D631" s="17">
        <f t="shared" si="143"/>
        <v>1.3997477931904161</v>
      </c>
      <c r="E631" s="17">
        <v>2.65</v>
      </c>
      <c r="F631" s="17">
        <v>2.75</v>
      </c>
      <c r="G631" s="17">
        <v>2.8</v>
      </c>
      <c r="H631" s="17">
        <v>2.3199999999999998</v>
      </c>
      <c r="I631" s="17">
        <v>2.4</v>
      </c>
      <c r="J631" s="17">
        <v>3.99</v>
      </c>
      <c r="K631" s="23">
        <v>6344</v>
      </c>
      <c r="L631" s="20">
        <v>8880</v>
      </c>
      <c r="M631" s="26">
        <f>+K631*E631</f>
        <v>16811.599999999999</v>
      </c>
      <c r="N631" s="26">
        <f>+F631*K631</f>
        <v>17446</v>
      </c>
      <c r="O631" s="23">
        <f>+K631*G631</f>
        <v>17763.199999999997</v>
      </c>
    </row>
    <row r="632" spans="2:15" outlineLevel="2" x14ac:dyDescent="0.25">
      <c r="B632" s="3">
        <v>43709</v>
      </c>
      <c r="C632" s="15">
        <v>43726</v>
      </c>
      <c r="D632" s="17">
        <f t="shared" si="143"/>
        <v>1.3969896519285043</v>
      </c>
      <c r="E632" s="17">
        <v>2.6</v>
      </c>
      <c r="F632" s="17">
        <v>2.7</v>
      </c>
      <c r="G632" s="17">
        <v>2.75</v>
      </c>
      <c r="H632" s="17">
        <v>2.31</v>
      </c>
      <c r="I632" s="17">
        <v>2.4300000000000002</v>
      </c>
      <c r="J632" s="17">
        <v>4.05</v>
      </c>
      <c r="K632" s="23">
        <v>6378</v>
      </c>
      <c r="L632" s="20">
        <v>8910</v>
      </c>
      <c r="M632" s="26">
        <f>+K632*E632</f>
        <v>16582.8</v>
      </c>
      <c r="N632" s="26">
        <f>+F632*K632</f>
        <v>17220.600000000002</v>
      </c>
      <c r="O632" s="23">
        <f>+K632*G632</f>
        <v>17539.5</v>
      </c>
    </row>
    <row r="633" spans="2:15" outlineLevel="2" x14ac:dyDescent="0.25">
      <c r="B633" s="3">
        <v>43709</v>
      </c>
      <c r="C633" s="15">
        <v>43733</v>
      </c>
      <c r="D633" s="17">
        <f t="shared" si="143"/>
        <v>1.4025000000000001</v>
      </c>
      <c r="E633" s="17">
        <v>2.6</v>
      </c>
      <c r="F633" s="17">
        <v>2.7</v>
      </c>
      <c r="G633" s="17">
        <v>2.75</v>
      </c>
      <c r="H633" s="17">
        <v>2.29</v>
      </c>
      <c r="I633" s="17">
        <v>2.4</v>
      </c>
      <c r="J633" s="17">
        <v>4.0999999999999996</v>
      </c>
      <c r="K633" s="23">
        <v>6400</v>
      </c>
      <c r="L633" s="20">
        <v>8976</v>
      </c>
      <c r="M633" s="26">
        <f>+K633*E633</f>
        <v>16640</v>
      </c>
      <c r="N633" s="26">
        <f>+F633*K633</f>
        <v>17280</v>
      </c>
      <c r="O633" s="23">
        <f>+K633*G633</f>
        <v>17600</v>
      </c>
    </row>
    <row r="634" spans="2:15" s="13" customFormat="1" outlineLevel="1" x14ac:dyDescent="0.25">
      <c r="B634" s="5" t="s">
        <v>194</v>
      </c>
      <c r="C634" s="15"/>
      <c r="D634" s="17">
        <f t="shared" ref="D634:O634" si="151">SUBTOTAL(1,D630:D633)</f>
        <v>1.4155279718597173</v>
      </c>
      <c r="E634" s="17">
        <f t="shared" si="151"/>
        <v>2.6124999999999998</v>
      </c>
      <c r="F634" s="17">
        <f t="shared" si="151"/>
        <v>2.7125000000000004</v>
      </c>
      <c r="G634" s="17">
        <f t="shared" si="151"/>
        <v>2.7625000000000002</v>
      </c>
      <c r="H634" s="17">
        <f t="shared" si="151"/>
        <v>2.3125</v>
      </c>
      <c r="I634" s="17">
        <f t="shared" si="151"/>
        <v>2.395</v>
      </c>
      <c r="J634" s="17">
        <f t="shared" si="151"/>
        <v>4.0325000000000006</v>
      </c>
      <c r="K634" s="23">
        <f t="shared" si="151"/>
        <v>6349.5</v>
      </c>
      <c r="L634" s="20">
        <f t="shared" si="151"/>
        <v>8986.75</v>
      </c>
      <c r="M634" s="26">
        <f t="shared" si="151"/>
        <v>16588</v>
      </c>
      <c r="N634" s="26">
        <f t="shared" si="151"/>
        <v>17222.95</v>
      </c>
      <c r="O634" s="23">
        <f t="shared" si="151"/>
        <v>17540.424999999999</v>
      </c>
    </row>
    <row r="635" spans="2:15" outlineLevel="2" x14ac:dyDescent="0.25">
      <c r="B635" s="3">
        <v>43739</v>
      </c>
      <c r="C635" s="15">
        <v>43740</v>
      </c>
      <c r="D635" s="17">
        <f t="shared" si="143"/>
        <v>1.36796875</v>
      </c>
      <c r="E635" s="17">
        <v>2.65</v>
      </c>
      <c r="F635" s="17">
        <v>2.75</v>
      </c>
      <c r="G635" s="17">
        <v>2.8</v>
      </c>
      <c r="H635" s="17">
        <v>2.23</v>
      </c>
      <c r="I635" s="17">
        <v>2.4300000000000002</v>
      </c>
      <c r="J635" s="17">
        <v>4.1500000000000004</v>
      </c>
      <c r="K635" s="23">
        <v>6400</v>
      </c>
      <c r="L635" s="20">
        <v>8755</v>
      </c>
      <c r="M635" s="26">
        <f>+K635*E635</f>
        <v>16960</v>
      </c>
      <c r="N635" s="26">
        <f>+F635*K635</f>
        <v>17600</v>
      </c>
      <c r="O635" s="23">
        <f>+K635*G635</f>
        <v>17920</v>
      </c>
    </row>
    <row r="636" spans="2:15" outlineLevel="2" x14ac:dyDescent="0.25">
      <c r="B636" s="3">
        <v>43739</v>
      </c>
      <c r="C636" s="15">
        <v>43747</v>
      </c>
      <c r="D636" s="17">
        <f t="shared" si="143"/>
        <v>1.3844714686623012</v>
      </c>
      <c r="E636" s="17">
        <v>2.65</v>
      </c>
      <c r="F636" s="17">
        <v>2.75</v>
      </c>
      <c r="G636" s="17">
        <v>2.8</v>
      </c>
      <c r="H636" s="17">
        <v>2.23</v>
      </c>
      <c r="I636" s="17">
        <v>2.48</v>
      </c>
      <c r="J636" s="17">
        <v>4.18</v>
      </c>
      <c r="K636" s="23">
        <v>6414</v>
      </c>
      <c r="L636" s="20">
        <v>8880</v>
      </c>
      <c r="M636" s="26">
        <f>+K636*E636</f>
        <v>16997.099999999999</v>
      </c>
      <c r="N636" s="26">
        <f>+F636*K636</f>
        <v>17638.5</v>
      </c>
      <c r="O636" s="23">
        <f>+K636*G636</f>
        <v>17959.199999999997</v>
      </c>
    </row>
    <row r="637" spans="2:15" outlineLevel="2" x14ac:dyDescent="0.25">
      <c r="B637" s="3">
        <v>43739</v>
      </c>
      <c r="C637" s="15">
        <v>43754</v>
      </c>
      <c r="D637" s="17">
        <f t="shared" si="143"/>
        <v>1.3878504672897196</v>
      </c>
      <c r="E637" s="17">
        <v>2.65</v>
      </c>
      <c r="F637" s="17">
        <v>2.75</v>
      </c>
      <c r="G637" s="17">
        <v>2.8</v>
      </c>
      <c r="H637" s="17">
        <v>2.2200000000000002</v>
      </c>
      <c r="I637" s="17">
        <v>2.46</v>
      </c>
      <c r="J637" s="17">
        <v>4.2300000000000004</v>
      </c>
      <c r="K637" s="23">
        <v>6420</v>
      </c>
      <c r="L637" s="20">
        <v>8910</v>
      </c>
      <c r="M637" s="26">
        <f>+K637*E637</f>
        <v>17013</v>
      </c>
      <c r="N637" s="26">
        <f>+F637*K637</f>
        <v>17655</v>
      </c>
      <c r="O637" s="23">
        <f>+K637*G637</f>
        <v>17976</v>
      </c>
    </row>
    <row r="638" spans="2:15" outlineLevel="2" x14ac:dyDescent="0.25">
      <c r="B638" s="3">
        <v>43739</v>
      </c>
      <c r="C638" s="15">
        <v>43761</v>
      </c>
      <c r="D638" s="17">
        <f>+L638/K638</f>
        <v>1.3317915510329941</v>
      </c>
      <c r="E638" s="17">
        <v>2.65</v>
      </c>
      <c r="F638" s="17">
        <v>2.75</v>
      </c>
      <c r="G638" s="17">
        <v>2.8</v>
      </c>
      <c r="H638" s="17">
        <v>2.16</v>
      </c>
      <c r="I638" s="17">
        <v>2.52</v>
      </c>
      <c r="J638" s="17">
        <v>4.3</v>
      </c>
      <c r="K638" s="23">
        <v>6486</v>
      </c>
      <c r="L638" s="20">
        <v>8638</v>
      </c>
      <c r="M638" s="26">
        <f>+K638*E638</f>
        <v>17187.899999999998</v>
      </c>
      <c r="N638" s="26">
        <f>+F638*K638</f>
        <v>17836.5</v>
      </c>
      <c r="O638" s="23">
        <f>+K638*G638</f>
        <v>18160.8</v>
      </c>
    </row>
    <row r="639" spans="2:15" outlineLevel="2" x14ac:dyDescent="0.25">
      <c r="B639" s="3">
        <v>43739</v>
      </c>
      <c r="C639" s="15">
        <v>43768</v>
      </c>
      <c r="D639" s="17">
        <f>+L639/K639</f>
        <v>1.4316457655983899</v>
      </c>
      <c r="E639" s="17">
        <v>2.65</v>
      </c>
      <c r="F639" s="17">
        <v>2.75</v>
      </c>
      <c r="G639" s="17">
        <v>2.85</v>
      </c>
      <c r="H639" s="17">
        <v>2.4900000000000002</v>
      </c>
      <c r="I639" s="17">
        <v>2.63</v>
      </c>
      <c r="J639" s="17">
        <v>4.3</v>
      </c>
      <c r="K639" s="23">
        <v>6459</v>
      </c>
      <c r="L639" s="20">
        <v>9247</v>
      </c>
      <c r="M639" s="26">
        <f>+K639*E639</f>
        <v>17116.349999999999</v>
      </c>
      <c r="N639" s="26">
        <f>+F639*K639</f>
        <v>17762.25</v>
      </c>
      <c r="O639" s="23">
        <f>+K639*G639</f>
        <v>18408.150000000001</v>
      </c>
    </row>
    <row r="640" spans="2:15" s="13" customFormat="1" outlineLevel="1" x14ac:dyDescent="0.25">
      <c r="B640" s="5" t="s">
        <v>195</v>
      </c>
      <c r="C640" s="15"/>
      <c r="D640" s="17">
        <f t="shared" ref="D640:O640" si="152">SUBTOTAL(1,D635:D639)</f>
        <v>1.3807456005166809</v>
      </c>
      <c r="E640" s="17">
        <f t="shared" si="152"/>
        <v>2.65</v>
      </c>
      <c r="F640" s="17">
        <f t="shared" si="152"/>
        <v>2.75</v>
      </c>
      <c r="G640" s="17">
        <f t="shared" si="152"/>
        <v>2.8099999999999996</v>
      </c>
      <c r="H640" s="17">
        <f t="shared" si="152"/>
        <v>2.266</v>
      </c>
      <c r="I640" s="17">
        <f t="shared" si="152"/>
        <v>2.504</v>
      </c>
      <c r="J640" s="17">
        <f t="shared" si="152"/>
        <v>4.2320000000000002</v>
      </c>
      <c r="K640" s="23">
        <f t="shared" si="152"/>
        <v>6435.8</v>
      </c>
      <c r="L640" s="20">
        <f t="shared" si="152"/>
        <v>8886</v>
      </c>
      <c r="M640" s="26">
        <f t="shared" si="152"/>
        <v>17054.870000000003</v>
      </c>
      <c r="N640" s="26">
        <f t="shared" si="152"/>
        <v>17698.45</v>
      </c>
      <c r="O640" s="26">
        <f t="shared" si="152"/>
        <v>18084.829999999998</v>
      </c>
    </row>
    <row r="641" spans="2:15" hidden="1" outlineLevel="2" x14ac:dyDescent="0.25">
      <c r="B641" s="3">
        <v>43770</v>
      </c>
      <c r="C641" s="15">
        <v>43775</v>
      </c>
      <c r="D641" s="17">
        <f t="shared" si="143"/>
        <v>1.3776570985259891</v>
      </c>
      <c r="E641" s="17">
        <v>2.65</v>
      </c>
      <c r="F641" s="17">
        <v>2.8</v>
      </c>
      <c r="G641" s="17">
        <v>2.85</v>
      </c>
      <c r="H641" s="17">
        <v>2.48</v>
      </c>
      <c r="I641" s="17">
        <v>2.71</v>
      </c>
      <c r="J641" s="17">
        <v>4.32</v>
      </c>
      <c r="K641" s="23">
        <v>6445</v>
      </c>
      <c r="L641" s="20">
        <v>8879</v>
      </c>
      <c r="M641" s="26">
        <f>+K641*E641</f>
        <v>17079.25</v>
      </c>
      <c r="N641" s="26">
        <f>+F641*K641</f>
        <v>18046</v>
      </c>
      <c r="O641" s="23">
        <f>+K641*G641</f>
        <v>18368.25</v>
      </c>
    </row>
    <row r="642" spans="2:15" hidden="1" outlineLevel="2" x14ac:dyDescent="0.25">
      <c r="B642" s="3">
        <v>43770</v>
      </c>
      <c r="C642" s="15">
        <v>43782</v>
      </c>
      <c r="D642" s="17">
        <f t="shared" si="143"/>
        <v>1.3976463301331681</v>
      </c>
      <c r="E642" s="17">
        <v>2.7</v>
      </c>
      <c r="F642" s="17">
        <v>2.8</v>
      </c>
      <c r="G642" s="17">
        <v>2.85</v>
      </c>
      <c r="H642" s="17">
        <v>2.4700000000000002</v>
      </c>
      <c r="I642" s="17">
        <v>2.69</v>
      </c>
      <c r="J642" s="17">
        <v>4.33</v>
      </c>
      <c r="K642" s="23">
        <v>6458</v>
      </c>
      <c r="L642" s="20">
        <v>9026</v>
      </c>
      <c r="M642" s="26">
        <f>+K642*E642</f>
        <v>17436.600000000002</v>
      </c>
      <c r="N642" s="26">
        <f>+F642*K642</f>
        <v>18082.399999999998</v>
      </c>
      <c r="O642" s="23">
        <f>+K642*G642</f>
        <v>18405.3</v>
      </c>
    </row>
    <row r="643" spans="2:15" hidden="1" outlineLevel="2" x14ac:dyDescent="0.25">
      <c r="B643" s="3">
        <v>43770</v>
      </c>
      <c r="C643" s="15">
        <v>43789</v>
      </c>
      <c r="D643" s="17">
        <f t="shared" si="143"/>
        <v>1.385054809325305</v>
      </c>
      <c r="E643" s="17">
        <v>2.8</v>
      </c>
      <c r="F643" s="17">
        <v>2.8</v>
      </c>
      <c r="G643" s="17">
        <v>2.85</v>
      </c>
      <c r="H643" s="17">
        <v>2.48</v>
      </c>
      <c r="I643" s="17">
        <v>3.03</v>
      </c>
      <c r="J643" s="17">
        <v>4.3499999999999996</v>
      </c>
      <c r="K643" s="23">
        <v>6477</v>
      </c>
      <c r="L643" s="20">
        <v>8971</v>
      </c>
      <c r="M643" s="26">
        <f>+K643*E643</f>
        <v>18135.599999999999</v>
      </c>
      <c r="N643" s="26">
        <f>+F643*K643</f>
        <v>18135.599999999999</v>
      </c>
      <c r="O643" s="23">
        <f>+K643*G643</f>
        <v>18459.45</v>
      </c>
    </row>
    <row r="644" spans="2:15" hidden="1" outlineLevel="2" x14ac:dyDescent="0.25">
      <c r="B644" s="3">
        <v>43770</v>
      </c>
      <c r="C644" s="15">
        <v>43796</v>
      </c>
      <c r="D644" s="17">
        <f t="shared" si="143"/>
        <v>1.4881209503239741</v>
      </c>
      <c r="E644" s="17">
        <v>2.85</v>
      </c>
      <c r="F644" s="17">
        <v>2.85</v>
      </c>
      <c r="G644" s="17">
        <v>2.9</v>
      </c>
      <c r="H644" s="17">
        <v>2.48</v>
      </c>
      <c r="I644" s="17">
        <v>3.26</v>
      </c>
      <c r="J644" s="17">
        <v>4.28</v>
      </c>
      <c r="K644" s="23">
        <v>6482</v>
      </c>
      <c r="L644" s="20">
        <v>9646</v>
      </c>
      <c r="M644" s="26">
        <f>+K644*E644</f>
        <v>18473.7</v>
      </c>
      <c r="N644" s="26">
        <f>+F644*K644</f>
        <v>18473.7</v>
      </c>
      <c r="O644" s="23">
        <f>+K644*G644</f>
        <v>18797.8</v>
      </c>
    </row>
    <row r="645" spans="2:15" s="13" customFormat="1" outlineLevel="1" collapsed="1" x14ac:dyDescent="0.25">
      <c r="B645" s="5" t="s">
        <v>196</v>
      </c>
      <c r="C645" s="15"/>
      <c r="D645" s="17">
        <f t="shared" ref="D645:K645" si="153">SUBTOTAL(1,D641:D644)</f>
        <v>1.4121197970771089</v>
      </c>
      <c r="E645" s="17">
        <f t="shared" si="153"/>
        <v>2.7499999999999996</v>
      </c>
      <c r="F645" s="17">
        <f t="shared" si="153"/>
        <v>2.8124999999999996</v>
      </c>
      <c r="G645" s="17">
        <f t="shared" si="153"/>
        <v>2.8625000000000003</v>
      </c>
      <c r="H645" s="17">
        <f t="shared" si="153"/>
        <v>2.4775</v>
      </c>
      <c r="I645" s="17">
        <f t="shared" si="153"/>
        <v>2.9224999999999999</v>
      </c>
      <c r="J645" s="17">
        <f t="shared" si="153"/>
        <v>4.32</v>
      </c>
      <c r="K645" s="23">
        <f t="shared" si="153"/>
        <v>6465.5</v>
      </c>
      <c r="L645" s="20">
        <f>SUBTOTAL(1,L640:L644)</f>
        <v>9130.5</v>
      </c>
      <c r="M645" s="26">
        <f>SUBTOTAL(1,M640:M644)</f>
        <v>17781.287500000002</v>
      </c>
      <c r="N645" s="26">
        <f>SUBTOTAL(1,N640:N644)</f>
        <v>18184.424999999999</v>
      </c>
      <c r="O645" s="26">
        <f>SUBTOTAL(1,O640:O644)</f>
        <v>18507.7</v>
      </c>
    </row>
    <row r="646" spans="2:15" hidden="1" outlineLevel="2" x14ac:dyDescent="0.25">
      <c r="B646" s="3">
        <v>43800</v>
      </c>
      <c r="C646" s="15">
        <v>43803</v>
      </c>
      <c r="D646" s="17">
        <f t="shared" si="143"/>
        <v>1.5730667906400124</v>
      </c>
      <c r="E646" s="17">
        <v>2.9</v>
      </c>
      <c r="F646" s="17">
        <v>2.9</v>
      </c>
      <c r="G646" s="17">
        <v>2.95</v>
      </c>
      <c r="H646" s="17">
        <v>2.4700000000000002</v>
      </c>
      <c r="I646" s="17">
        <v>3.27</v>
      </c>
      <c r="J646" s="17">
        <v>4.18</v>
      </c>
      <c r="K646" s="23">
        <v>6453</v>
      </c>
      <c r="L646" s="20">
        <v>10151</v>
      </c>
      <c r="M646" s="26">
        <f>+K646*E646</f>
        <v>18713.7</v>
      </c>
      <c r="N646" s="26">
        <f>+F646*K646</f>
        <v>18713.7</v>
      </c>
      <c r="O646" s="23">
        <f>+K646*G646</f>
        <v>19036.350000000002</v>
      </c>
    </row>
    <row r="647" spans="2:15" hidden="1" outlineLevel="2" x14ac:dyDescent="0.25">
      <c r="B647" s="3">
        <v>43800</v>
      </c>
      <c r="C647" s="15">
        <v>43810</v>
      </c>
      <c r="D647" s="17">
        <f t="shared" si="143"/>
        <v>1.6047486033519553</v>
      </c>
      <c r="E647" s="17">
        <v>2.85</v>
      </c>
      <c r="F647" s="17">
        <v>2.85</v>
      </c>
      <c r="G647" s="17">
        <v>2.9</v>
      </c>
      <c r="H647" s="17">
        <v>2.4700000000000002</v>
      </c>
      <c r="I647" s="17">
        <v>3.12</v>
      </c>
      <c r="J647" s="17">
        <v>4.08</v>
      </c>
      <c r="K647" s="23">
        <v>6444</v>
      </c>
      <c r="L647" s="20">
        <v>10341</v>
      </c>
      <c r="M647" s="26">
        <f>+K647*E647</f>
        <v>18365.400000000001</v>
      </c>
      <c r="N647" s="26">
        <f>+F647*K647</f>
        <v>18365.400000000001</v>
      </c>
      <c r="O647" s="23">
        <f>+K647*G647</f>
        <v>18687.599999999999</v>
      </c>
    </row>
    <row r="648" spans="2:15" hidden="1" outlineLevel="2" x14ac:dyDescent="0.25">
      <c r="B648" s="3">
        <v>43800</v>
      </c>
      <c r="C648" s="15">
        <v>43817</v>
      </c>
      <c r="D648" s="17">
        <f t="shared" si="143"/>
        <v>1.2236679058240396</v>
      </c>
      <c r="E648" s="17">
        <v>2.85</v>
      </c>
      <c r="F648" s="17">
        <v>2.85</v>
      </c>
      <c r="G648" s="17">
        <v>2.9</v>
      </c>
      <c r="H648" s="17">
        <v>2.7</v>
      </c>
      <c r="I648" s="17">
        <v>3.06</v>
      </c>
      <c r="J648" s="17">
        <v>4</v>
      </c>
      <c r="K648" s="23">
        <v>6456</v>
      </c>
      <c r="L648" s="20">
        <v>7900</v>
      </c>
      <c r="M648" s="26">
        <f>+K648*E648</f>
        <v>18399.600000000002</v>
      </c>
      <c r="N648" s="26">
        <f>+F648*K648</f>
        <v>18399.600000000002</v>
      </c>
      <c r="O648" s="23">
        <f>+K648*G648</f>
        <v>18722.399999999998</v>
      </c>
    </row>
    <row r="649" spans="2:15" hidden="1" outlineLevel="2" x14ac:dyDescent="0.25">
      <c r="B649" s="3">
        <v>43800</v>
      </c>
      <c r="C649" s="15">
        <v>43824</v>
      </c>
      <c r="D649" s="17">
        <f t="shared" si="143"/>
        <v>1.7220338983050847</v>
      </c>
      <c r="E649" s="17">
        <v>2.8</v>
      </c>
      <c r="F649" s="17">
        <v>2.8</v>
      </c>
      <c r="G649" s="17">
        <v>2.5</v>
      </c>
      <c r="H649" s="17">
        <v>2.68</v>
      </c>
      <c r="I649" s="17">
        <v>3.02</v>
      </c>
      <c r="J649" s="17">
        <v>3.95</v>
      </c>
      <c r="K649" s="23">
        <v>6490</v>
      </c>
      <c r="L649" s="20">
        <v>11176</v>
      </c>
      <c r="M649" s="26">
        <f>+K649*E649</f>
        <v>18172</v>
      </c>
      <c r="N649" s="26">
        <f>+F649*K649</f>
        <v>18172</v>
      </c>
      <c r="O649" s="23">
        <f>+K649*G649</f>
        <v>16225</v>
      </c>
    </row>
    <row r="650" spans="2:15" s="13" customFormat="1" outlineLevel="1" collapsed="1" x14ac:dyDescent="0.25">
      <c r="B650" s="5" t="s">
        <v>197</v>
      </c>
      <c r="C650" s="15"/>
      <c r="D650" s="17">
        <f t="shared" ref="D650:K650" si="154">SUBTOTAL(1,D646:D649)</f>
        <v>1.5308792995302731</v>
      </c>
      <c r="E650" s="17">
        <f t="shared" si="154"/>
        <v>2.8499999999999996</v>
      </c>
      <c r="F650" s="40">
        <f t="shared" si="154"/>
        <v>2.8499999999999996</v>
      </c>
      <c r="G650" s="40">
        <f t="shared" si="154"/>
        <v>2.8125</v>
      </c>
      <c r="H650" s="40">
        <f t="shared" si="154"/>
        <v>2.58</v>
      </c>
      <c r="I650" s="40">
        <f t="shared" si="154"/>
        <v>3.1175000000000002</v>
      </c>
      <c r="J650" s="40">
        <f t="shared" si="154"/>
        <v>4.0525000000000002</v>
      </c>
      <c r="K650" s="23">
        <f t="shared" si="154"/>
        <v>6460.75</v>
      </c>
      <c r="L650" s="20">
        <f>SUBTOTAL(1,L645:L649)</f>
        <v>9892</v>
      </c>
      <c r="M650" s="26">
        <f>SUBTOTAL(1,M645:M649)</f>
        <v>18412.675000000003</v>
      </c>
      <c r="N650" s="26">
        <f>SUBTOTAL(1,N645:N649)</f>
        <v>18412.675000000003</v>
      </c>
      <c r="O650" s="26">
        <f>SUBTOTAL(1,O645:O649)</f>
        <v>18167.837499999998</v>
      </c>
    </row>
    <row r="651" spans="2:15" s="13" customFormat="1" x14ac:dyDescent="0.25">
      <c r="B651" s="5" t="s">
        <v>6</v>
      </c>
      <c r="C651" s="15"/>
      <c r="D651" s="17">
        <f>SUBTOTAL(1,D587:D649)</f>
        <v>1.4874858090839849</v>
      </c>
      <c r="E651" s="17">
        <f t="shared" ref="E651:O651" si="155">SUBTOTAL(1,E587:E649)</f>
        <v>2.7163461538461542</v>
      </c>
      <c r="F651" s="40">
        <f t="shared" si="155"/>
        <v>2.7798076923076929</v>
      </c>
      <c r="G651" s="40">
        <f t="shared" si="155"/>
        <v>2.8269230769230762</v>
      </c>
      <c r="H651" s="40">
        <f t="shared" si="155"/>
        <v>2.5819230769230765</v>
      </c>
      <c r="I651" s="40">
        <f t="shared" si="155"/>
        <v>2.5833333333333326</v>
      </c>
      <c r="J651" s="40">
        <f t="shared" si="155"/>
        <v>3.7878076923076929</v>
      </c>
      <c r="K651" s="23">
        <f t="shared" si="155"/>
        <v>6215.1346153846152</v>
      </c>
      <c r="L651" s="20">
        <f t="shared" si="155"/>
        <v>9236.8269230769238</v>
      </c>
      <c r="M651" s="20">
        <f t="shared" si="155"/>
        <v>16879.609615384612</v>
      </c>
      <c r="N651" s="26">
        <f t="shared" si="155"/>
        <v>17274.754807692305</v>
      </c>
      <c r="O651" s="23">
        <f t="shared" si="155"/>
        <v>17565.59230769231</v>
      </c>
    </row>
    <row r="652" spans="2:15" ht="15.75" thickBot="1" x14ac:dyDescent="0.3"/>
    <row r="653" spans="2:15" ht="39" thickBot="1" x14ac:dyDescent="0.3">
      <c r="B653" s="2" t="s">
        <v>0</v>
      </c>
      <c r="C653" s="2" t="s">
        <v>1</v>
      </c>
      <c r="D653" s="6" t="s">
        <v>198</v>
      </c>
      <c r="E653" s="6" t="s">
        <v>2</v>
      </c>
      <c r="F653" s="38" t="s">
        <v>117</v>
      </c>
      <c r="G653" s="6" t="s">
        <v>118</v>
      </c>
      <c r="H653" s="6" t="s">
        <v>143</v>
      </c>
      <c r="I653" s="6" t="s">
        <v>144</v>
      </c>
      <c r="J653" s="6" t="s">
        <v>145</v>
      </c>
      <c r="K653" s="22" t="s">
        <v>27</v>
      </c>
      <c r="L653" s="24" t="s">
        <v>199</v>
      </c>
      <c r="M653" s="24" t="s">
        <v>29</v>
      </c>
      <c r="N653" s="6" t="s">
        <v>119</v>
      </c>
      <c r="O653" s="6" t="s">
        <v>120</v>
      </c>
    </row>
    <row r="654" spans="2:15" hidden="1" outlineLevel="2" x14ac:dyDescent="0.25">
      <c r="B654" s="3">
        <v>43831</v>
      </c>
      <c r="C654" s="15">
        <v>43831</v>
      </c>
      <c r="D654" s="17">
        <f>+L654/K654</f>
        <v>1.3290532178217822</v>
      </c>
      <c r="E654" s="17">
        <v>2.8</v>
      </c>
      <c r="F654" s="17">
        <v>2.8</v>
      </c>
      <c r="G654" s="17">
        <v>2.85</v>
      </c>
      <c r="H654" s="17">
        <v>2.75</v>
      </c>
      <c r="I654" s="17">
        <v>3.07</v>
      </c>
      <c r="J654" s="17">
        <v>3.9</v>
      </c>
      <c r="K654" s="23">
        <v>6464</v>
      </c>
      <c r="L654" s="20">
        <v>8591</v>
      </c>
      <c r="M654" s="26">
        <f>+K654*E654</f>
        <v>18099.199999999997</v>
      </c>
      <c r="N654" s="26">
        <f>+F654*K654</f>
        <v>18099.199999999997</v>
      </c>
      <c r="O654" s="23">
        <f>+K654*G654</f>
        <v>18422.400000000001</v>
      </c>
    </row>
    <row r="655" spans="2:15" hidden="1" outlineLevel="2" x14ac:dyDescent="0.25">
      <c r="B655" s="3">
        <v>43831</v>
      </c>
      <c r="C655" s="15">
        <v>43838</v>
      </c>
      <c r="D655" s="17">
        <f>+L655/K655</f>
        <v>1.5814740729342975</v>
      </c>
      <c r="E655" s="17">
        <v>2.85</v>
      </c>
      <c r="F655" s="17">
        <v>2.85</v>
      </c>
      <c r="G655" s="17">
        <v>2.9</v>
      </c>
      <c r="H655" s="17">
        <v>2.75</v>
      </c>
      <c r="I655" s="17">
        <v>3.05</v>
      </c>
      <c r="J655" s="17">
        <v>3.9</v>
      </c>
      <c r="K655" s="23">
        <v>6499</v>
      </c>
      <c r="L655" s="20">
        <v>10278</v>
      </c>
      <c r="M655" s="26">
        <f>+K655*E655</f>
        <v>18522.150000000001</v>
      </c>
      <c r="N655" s="26">
        <f>+F655*K655</f>
        <v>18522.150000000001</v>
      </c>
      <c r="O655" s="23">
        <f>+K655*G655</f>
        <v>18847.099999999999</v>
      </c>
    </row>
    <row r="656" spans="2:15" hidden="1" outlineLevel="2" x14ac:dyDescent="0.25">
      <c r="B656" s="3">
        <v>43831</v>
      </c>
      <c r="C656" s="15">
        <v>43845</v>
      </c>
      <c r="D656" s="17">
        <f t="shared" ref="D656:D674" si="156">+L656/K656</f>
        <v>1.4050245098039216</v>
      </c>
      <c r="E656" s="17">
        <v>2.9</v>
      </c>
      <c r="F656" s="17">
        <v>2.9</v>
      </c>
      <c r="G656" s="17">
        <v>2.95</v>
      </c>
      <c r="H656" s="17">
        <v>2.78</v>
      </c>
      <c r="I656" s="17">
        <v>2.97</v>
      </c>
      <c r="J656" s="17">
        <v>3.82</v>
      </c>
      <c r="K656" s="23">
        <v>6528</v>
      </c>
      <c r="L656" s="20">
        <v>9172</v>
      </c>
      <c r="M656" s="26">
        <f t="shared" ref="M656:M667" si="157">+K656*E656</f>
        <v>18931.2</v>
      </c>
      <c r="N656" s="26">
        <f t="shared" ref="N656:N699" si="158">+F656*K656</f>
        <v>18931.2</v>
      </c>
      <c r="O656" s="23">
        <f t="shared" ref="O656:O670" si="159">+K656*G656</f>
        <v>19257.600000000002</v>
      </c>
    </row>
    <row r="657" spans="2:15" hidden="1" outlineLevel="2" x14ac:dyDescent="0.25">
      <c r="B657" s="3">
        <v>43831</v>
      </c>
      <c r="C657" s="15">
        <v>43852</v>
      </c>
      <c r="D657" s="17">
        <f t="shared" si="156"/>
        <v>1.4769136370608988</v>
      </c>
      <c r="E657" s="17">
        <v>2.9</v>
      </c>
      <c r="F657" s="17">
        <v>2.9</v>
      </c>
      <c r="G657" s="17">
        <v>2.95</v>
      </c>
      <c r="H657" s="17">
        <v>2.78</v>
      </c>
      <c r="I657" s="17">
        <v>2.87</v>
      </c>
      <c r="J657" s="17">
        <v>3.73</v>
      </c>
      <c r="K657" s="23">
        <v>6519</v>
      </c>
      <c r="L657" s="20">
        <v>9628</v>
      </c>
      <c r="M657" s="26">
        <f t="shared" si="157"/>
        <v>18905.099999999999</v>
      </c>
      <c r="N657" s="26">
        <f t="shared" si="158"/>
        <v>18905.099999999999</v>
      </c>
      <c r="O657" s="23">
        <f t="shared" si="159"/>
        <v>19231.050000000003</v>
      </c>
    </row>
    <row r="658" spans="2:15" hidden="1" outlineLevel="2" x14ac:dyDescent="0.25">
      <c r="B658" s="3">
        <v>43831</v>
      </c>
      <c r="C658" s="15">
        <v>43859</v>
      </c>
      <c r="D658" s="17">
        <f t="shared" si="156"/>
        <v>1.3157894736842106</v>
      </c>
      <c r="E658" s="17">
        <v>2.9</v>
      </c>
      <c r="F658" s="17">
        <v>2.9</v>
      </c>
      <c r="G658" s="17">
        <v>2.95</v>
      </c>
      <c r="H658" s="17">
        <v>2.77</v>
      </c>
      <c r="I658" s="17">
        <v>2.83</v>
      </c>
      <c r="J658" s="17">
        <v>3.6</v>
      </c>
      <c r="K658" s="23">
        <v>6536</v>
      </c>
      <c r="L658" s="20">
        <v>8600</v>
      </c>
      <c r="M658" s="26">
        <f t="shared" si="157"/>
        <v>18954.399999999998</v>
      </c>
      <c r="N658" s="26">
        <f t="shared" si="158"/>
        <v>18954.399999999998</v>
      </c>
      <c r="O658" s="23">
        <f t="shared" si="159"/>
        <v>19281.2</v>
      </c>
    </row>
    <row r="659" spans="2:15" s="13" customFormat="1" outlineLevel="1" collapsed="1" x14ac:dyDescent="0.25">
      <c r="B659" s="29" t="s">
        <v>214</v>
      </c>
      <c r="C659" s="15"/>
      <c r="D659" s="17">
        <f t="shared" ref="D659:O659" si="160">SUBTOTAL(1,D654:D658)</f>
        <v>1.4216509822610222</v>
      </c>
      <c r="E659" s="17">
        <f t="shared" si="160"/>
        <v>2.87</v>
      </c>
      <c r="F659" s="17">
        <f t="shared" si="160"/>
        <v>2.87</v>
      </c>
      <c r="G659" s="17">
        <f t="shared" si="160"/>
        <v>2.9199999999999995</v>
      </c>
      <c r="H659" s="17">
        <f t="shared" si="160"/>
        <v>2.7659999999999996</v>
      </c>
      <c r="I659" s="17">
        <f t="shared" si="160"/>
        <v>2.9580000000000002</v>
      </c>
      <c r="J659" s="17">
        <f t="shared" si="160"/>
        <v>3.79</v>
      </c>
      <c r="K659" s="23">
        <f t="shared" si="160"/>
        <v>6509.2</v>
      </c>
      <c r="L659" s="20">
        <f t="shared" si="160"/>
        <v>9253.7999999999993</v>
      </c>
      <c r="M659" s="26">
        <f t="shared" si="160"/>
        <v>18682.409999999996</v>
      </c>
      <c r="N659" s="26">
        <f t="shared" si="160"/>
        <v>18682.409999999996</v>
      </c>
      <c r="O659" s="23">
        <f t="shared" si="160"/>
        <v>19007.870000000003</v>
      </c>
    </row>
    <row r="660" spans="2:15" hidden="1" outlineLevel="2" x14ac:dyDescent="0.25">
      <c r="B660" s="3">
        <v>43862</v>
      </c>
      <c r="C660" s="15">
        <v>43866</v>
      </c>
      <c r="D660" s="17">
        <f t="shared" si="156"/>
        <v>1.4929967677389564</v>
      </c>
      <c r="E660" s="17">
        <v>2.85</v>
      </c>
      <c r="F660" s="17">
        <v>2.85</v>
      </c>
      <c r="G660" s="17">
        <v>2.9</v>
      </c>
      <c r="H660" s="17">
        <v>2.75</v>
      </c>
      <c r="I660" s="17">
        <v>2.85</v>
      </c>
      <c r="J660" s="17">
        <v>3.55</v>
      </c>
      <c r="K660" s="23">
        <v>6497</v>
      </c>
      <c r="L660" s="20">
        <v>9700</v>
      </c>
      <c r="M660" s="26">
        <f t="shared" si="157"/>
        <v>18516.45</v>
      </c>
      <c r="N660" s="26">
        <f t="shared" si="158"/>
        <v>18516.45</v>
      </c>
      <c r="O660" s="23">
        <f t="shared" si="159"/>
        <v>18841.3</v>
      </c>
    </row>
    <row r="661" spans="2:15" hidden="1" outlineLevel="2" x14ac:dyDescent="0.25">
      <c r="B661" s="3">
        <v>43862</v>
      </c>
      <c r="C661" s="15">
        <v>43873</v>
      </c>
      <c r="D661" s="17">
        <f t="shared" si="156"/>
        <v>1.4307998164857012</v>
      </c>
      <c r="E661" s="17">
        <v>2.85</v>
      </c>
      <c r="F661" s="17">
        <v>2.85</v>
      </c>
      <c r="G661" s="17">
        <v>2.9</v>
      </c>
      <c r="H661" s="17">
        <v>2.85</v>
      </c>
      <c r="I661" s="17">
        <v>2.88</v>
      </c>
      <c r="J661" s="17">
        <v>3.5</v>
      </c>
      <c r="K661" s="23">
        <v>6539</v>
      </c>
      <c r="L661" s="20">
        <v>9356</v>
      </c>
      <c r="M661" s="26">
        <f t="shared" si="157"/>
        <v>18636.150000000001</v>
      </c>
      <c r="N661" s="26">
        <f t="shared" si="158"/>
        <v>18636.150000000001</v>
      </c>
      <c r="O661" s="23">
        <f t="shared" si="159"/>
        <v>18963.099999999999</v>
      </c>
    </row>
    <row r="662" spans="2:15" hidden="1" outlineLevel="2" x14ac:dyDescent="0.25">
      <c r="B662" s="3">
        <v>43862</v>
      </c>
      <c r="C662" s="15">
        <v>43880</v>
      </c>
      <c r="D662" s="17">
        <f t="shared" si="156"/>
        <v>1.4316755929609792</v>
      </c>
      <c r="E662" s="17">
        <v>2.8</v>
      </c>
      <c r="F662" s="17">
        <v>2.8</v>
      </c>
      <c r="G662" s="17">
        <v>2.9</v>
      </c>
      <c r="H662" s="17">
        <v>2.88</v>
      </c>
      <c r="I662" s="17">
        <v>2.92</v>
      </c>
      <c r="J662" s="17">
        <v>3.6</v>
      </c>
      <c r="K662" s="23">
        <v>6535</v>
      </c>
      <c r="L662" s="20">
        <v>9356</v>
      </c>
      <c r="M662" s="26">
        <f t="shared" si="157"/>
        <v>18298</v>
      </c>
      <c r="N662" s="26">
        <f t="shared" si="158"/>
        <v>18298</v>
      </c>
      <c r="O662" s="23">
        <f t="shared" si="159"/>
        <v>18951.5</v>
      </c>
    </row>
    <row r="663" spans="2:15" hidden="1" outlineLevel="2" x14ac:dyDescent="0.25">
      <c r="B663" s="3">
        <v>43862</v>
      </c>
      <c r="C663" s="15">
        <v>43887</v>
      </c>
      <c r="D663" s="17">
        <f t="shared" si="156"/>
        <v>1.315958914609842</v>
      </c>
      <c r="E663" s="17">
        <v>2.8</v>
      </c>
      <c r="F663" s="17">
        <v>2.8</v>
      </c>
      <c r="G663" s="17">
        <v>2.85</v>
      </c>
      <c r="H663" s="17">
        <v>2.89</v>
      </c>
      <c r="I663" s="17">
        <v>2.9</v>
      </c>
      <c r="J663" s="17">
        <v>3.6</v>
      </c>
      <c r="K663" s="23">
        <v>6523</v>
      </c>
      <c r="L663" s="20">
        <v>8584</v>
      </c>
      <c r="M663" s="26">
        <f t="shared" si="157"/>
        <v>18264.399999999998</v>
      </c>
      <c r="N663" s="26">
        <f t="shared" si="158"/>
        <v>18264.399999999998</v>
      </c>
      <c r="O663" s="23">
        <f t="shared" si="159"/>
        <v>18590.55</v>
      </c>
    </row>
    <row r="664" spans="2:15" s="13" customFormat="1" outlineLevel="1" collapsed="1" x14ac:dyDescent="0.25">
      <c r="B664" s="5" t="s">
        <v>215</v>
      </c>
      <c r="C664" s="15"/>
      <c r="D664" s="17">
        <f t="shared" ref="D664:O664" si="161">SUBTOTAL(1,D660:D663)</f>
        <v>1.4178577729488697</v>
      </c>
      <c r="E664" s="17">
        <f t="shared" si="161"/>
        <v>2.8250000000000002</v>
      </c>
      <c r="F664" s="17">
        <f t="shared" si="161"/>
        <v>2.8250000000000002</v>
      </c>
      <c r="G664" s="17">
        <f t="shared" si="161"/>
        <v>2.8874999999999997</v>
      </c>
      <c r="H664" s="17">
        <f t="shared" si="161"/>
        <v>2.8425000000000002</v>
      </c>
      <c r="I664" s="17">
        <f t="shared" si="161"/>
        <v>2.8875000000000002</v>
      </c>
      <c r="J664" s="17">
        <f t="shared" si="161"/>
        <v>3.5625</v>
      </c>
      <c r="K664" s="23">
        <f t="shared" si="161"/>
        <v>6523.5</v>
      </c>
      <c r="L664" s="20">
        <f t="shared" si="161"/>
        <v>9249</v>
      </c>
      <c r="M664" s="26">
        <f t="shared" si="161"/>
        <v>18428.75</v>
      </c>
      <c r="N664" s="26">
        <f t="shared" si="161"/>
        <v>18428.75</v>
      </c>
      <c r="O664" s="23">
        <f t="shared" si="161"/>
        <v>18836.612499999999</v>
      </c>
    </row>
    <row r="665" spans="2:15" hidden="1" outlineLevel="2" x14ac:dyDescent="0.25">
      <c r="B665" s="3">
        <v>43891</v>
      </c>
      <c r="C665" s="15">
        <v>43894</v>
      </c>
      <c r="D665" s="17">
        <f t="shared" si="156"/>
        <v>1.3229470452801229</v>
      </c>
      <c r="E665" s="17">
        <v>2.75</v>
      </c>
      <c r="F665" s="17">
        <v>2.75</v>
      </c>
      <c r="G665" s="17">
        <v>2.8</v>
      </c>
      <c r="H665" s="17">
        <v>2.87</v>
      </c>
      <c r="I665" s="17">
        <v>2.83</v>
      </c>
      <c r="J665" s="17">
        <v>3.55</v>
      </c>
      <c r="K665" s="23">
        <v>6515</v>
      </c>
      <c r="L665" s="20">
        <v>8619</v>
      </c>
      <c r="M665" s="26">
        <f t="shared" si="157"/>
        <v>17916.25</v>
      </c>
      <c r="N665" s="26">
        <f t="shared" si="158"/>
        <v>17916.25</v>
      </c>
      <c r="O665" s="23">
        <f t="shared" si="159"/>
        <v>18242</v>
      </c>
    </row>
    <row r="666" spans="2:15" hidden="1" outlineLevel="2" x14ac:dyDescent="0.25">
      <c r="B666" s="3">
        <v>43891</v>
      </c>
      <c r="C666" s="15">
        <v>43901</v>
      </c>
      <c r="D666" s="17">
        <f t="shared" si="156"/>
        <v>1.1972365624051018</v>
      </c>
      <c r="E666" s="17">
        <v>2.7</v>
      </c>
      <c r="F666" s="17">
        <v>2.7</v>
      </c>
      <c r="G666" s="17">
        <v>2.75</v>
      </c>
      <c r="H666" s="17">
        <v>2.87</v>
      </c>
      <c r="I666" s="17">
        <v>2.74</v>
      </c>
      <c r="J666" s="17">
        <v>3.58</v>
      </c>
      <c r="K666" s="23">
        <v>6586</v>
      </c>
      <c r="L666" s="20">
        <v>7885</v>
      </c>
      <c r="M666" s="26">
        <f t="shared" si="157"/>
        <v>17782.2</v>
      </c>
      <c r="N666" s="26">
        <f t="shared" si="158"/>
        <v>17782.2</v>
      </c>
      <c r="O666" s="23">
        <f t="shared" si="159"/>
        <v>18111.5</v>
      </c>
    </row>
    <row r="667" spans="2:15" hidden="1" outlineLevel="2" x14ac:dyDescent="0.25">
      <c r="B667" s="3">
        <v>43891</v>
      </c>
      <c r="C667" s="15">
        <v>43908</v>
      </c>
      <c r="D667" s="17">
        <f t="shared" si="156"/>
        <v>1.1903460837887068</v>
      </c>
      <c r="E667" s="17">
        <v>2.65</v>
      </c>
      <c r="F667" s="17">
        <v>2.65</v>
      </c>
      <c r="G667" s="17">
        <v>2.7</v>
      </c>
      <c r="H667" s="17">
        <v>2.85</v>
      </c>
      <c r="I667" s="17">
        <v>2.54</v>
      </c>
      <c r="J667" s="17">
        <v>3.45</v>
      </c>
      <c r="K667" s="23">
        <v>6588</v>
      </c>
      <c r="L667" s="20">
        <v>7842</v>
      </c>
      <c r="M667" s="26">
        <f t="shared" si="157"/>
        <v>17458.2</v>
      </c>
      <c r="N667" s="26">
        <f t="shared" si="158"/>
        <v>17458.2</v>
      </c>
      <c r="O667" s="23">
        <f t="shared" si="159"/>
        <v>17787.600000000002</v>
      </c>
    </row>
    <row r="668" spans="2:15" hidden="1" outlineLevel="2" x14ac:dyDescent="0.25">
      <c r="B668" s="3">
        <v>43891</v>
      </c>
      <c r="C668" s="15">
        <v>43915</v>
      </c>
      <c r="D668" s="17">
        <f t="shared" si="156"/>
        <v>1.2389259708737863</v>
      </c>
      <c r="E668" s="17">
        <v>2.2000000000000002</v>
      </c>
      <c r="F668" s="17">
        <v>2.2000000000000002</v>
      </c>
      <c r="G668" s="17"/>
      <c r="H668" s="17"/>
      <c r="I668" s="17">
        <v>2.3199999999999998</v>
      </c>
      <c r="J668" s="17"/>
      <c r="K668" s="23">
        <v>6592</v>
      </c>
      <c r="L668" s="20">
        <v>8167</v>
      </c>
      <c r="M668" s="26">
        <f>+K668*E668</f>
        <v>14502.400000000001</v>
      </c>
      <c r="N668" s="26">
        <f t="shared" si="158"/>
        <v>14502.400000000001</v>
      </c>
      <c r="O668" s="23"/>
    </row>
    <row r="669" spans="2:15" s="13" customFormat="1" outlineLevel="1" collapsed="1" x14ac:dyDescent="0.25">
      <c r="B669" s="5" t="s">
        <v>216</v>
      </c>
      <c r="C669" s="15"/>
      <c r="D669" s="17">
        <f t="shared" ref="D669:O669" si="162">SUBTOTAL(1,D665:D668)</f>
        <v>1.2373639155869296</v>
      </c>
      <c r="E669" s="17">
        <f t="shared" si="162"/>
        <v>2.5750000000000002</v>
      </c>
      <c r="F669" s="17">
        <f t="shared" si="162"/>
        <v>2.5750000000000002</v>
      </c>
      <c r="G669" s="17">
        <f t="shared" si="162"/>
        <v>2.75</v>
      </c>
      <c r="H669" s="17">
        <f t="shared" si="162"/>
        <v>2.8633333333333333</v>
      </c>
      <c r="I669" s="17">
        <f t="shared" si="162"/>
        <v>2.6074999999999999</v>
      </c>
      <c r="J669" s="17">
        <f t="shared" si="162"/>
        <v>3.5266666666666668</v>
      </c>
      <c r="K669" s="23">
        <f t="shared" si="162"/>
        <v>6570.25</v>
      </c>
      <c r="L669" s="20">
        <f t="shared" si="162"/>
        <v>8128.25</v>
      </c>
      <c r="M669" s="26">
        <f t="shared" si="162"/>
        <v>16914.762499999997</v>
      </c>
      <c r="N669" s="26">
        <f t="shared" si="162"/>
        <v>16914.762499999997</v>
      </c>
      <c r="O669" s="23">
        <f t="shared" si="162"/>
        <v>18047.033333333336</v>
      </c>
    </row>
    <row r="670" spans="2:15" hidden="1" outlineLevel="2" x14ac:dyDescent="0.25">
      <c r="B670" s="3">
        <v>43922</v>
      </c>
      <c r="C670" s="15">
        <v>43922</v>
      </c>
      <c r="D670" s="17">
        <f t="shared" si="156"/>
        <v>1.33897014015844</v>
      </c>
      <c r="E670" s="17">
        <v>2.2000000000000002</v>
      </c>
      <c r="F670" s="17">
        <v>2.2000000000000002</v>
      </c>
      <c r="G670" s="17">
        <v>2.25</v>
      </c>
      <c r="H670" s="17">
        <v>2.62</v>
      </c>
      <c r="I670" s="17">
        <v>2.54</v>
      </c>
      <c r="J670" s="17">
        <v>3.45</v>
      </c>
      <c r="K670" s="23">
        <v>6564</v>
      </c>
      <c r="L670" s="20">
        <v>8789</v>
      </c>
      <c r="M670" s="26">
        <f>+K670*E670</f>
        <v>14440.800000000001</v>
      </c>
      <c r="N670" s="26">
        <f t="shared" si="158"/>
        <v>14440.800000000001</v>
      </c>
      <c r="O670" s="23">
        <f t="shared" si="159"/>
        <v>14769</v>
      </c>
    </row>
    <row r="671" spans="2:15" hidden="1" outlineLevel="2" x14ac:dyDescent="0.25">
      <c r="B671" s="3">
        <v>43922</v>
      </c>
      <c r="C671" s="15">
        <v>43929</v>
      </c>
      <c r="D671" s="17">
        <f t="shared" si="156"/>
        <v>1.2065836025226888</v>
      </c>
      <c r="E671" s="17">
        <v>2.2000000000000002</v>
      </c>
      <c r="F671" s="17">
        <v>2.2000000000000002</v>
      </c>
      <c r="G671" s="17"/>
      <c r="H671" s="17">
        <v>2.6</v>
      </c>
      <c r="I671" s="17">
        <v>2.35</v>
      </c>
      <c r="J671" s="17">
        <v>3.05</v>
      </c>
      <c r="K671" s="23">
        <v>6501</v>
      </c>
      <c r="L671" s="20">
        <v>7844</v>
      </c>
      <c r="M671" s="26">
        <f t="shared" ref="M671:M699" si="163">+K671*E671</f>
        <v>14302.2</v>
      </c>
      <c r="N671" s="26">
        <f t="shared" si="158"/>
        <v>14302.2</v>
      </c>
      <c r="O671" s="23"/>
    </row>
    <row r="672" spans="2:15" hidden="1" outlineLevel="2" x14ac:dyDescent="0.25">
      <c r="B672" s="3">
        <v>43922</v>
      </c>
      <c r="C672" s="15">
        <v>43936</v>
      </c>
      <c r="D672" s="17">
        <f t="shared" si="156"/>
        <v>1.2635706596955252</v>
      </c>
      <c r="E672" s="17">
        <v>2.2000000000000002</v>
      </c>
      <c r="F672" s="17">
        <v>2.2000000000000002</v>
      </c>
      <c r="G672" s="17"/>
      <c r="H672" s="17">
        <v>2.58</v>
      </c>
      <c r="I672" s="17">
        <v>2.2999999999999998</v>
      </c>
      <c r="J672" s="17">
        <v>3.15</v>
      </c>
      <c r="K672" s="23">
        <v>6503</v>
      </c>
      <c r="L672" s="20">
        <v>8217</v>
      </c>
      <c r="M672" s="26">
        <f t="shared" si="163"/>
        <v>14306.6</v>
      </c>
      <c r="N672" s="26">
        <f t="shared" si="158"/>
        <v>14306.6</v>
      </c>
      <c r="O672" s="23"/>
    </row>
    <row r="673" spans="2:15" hidden="1" outlineLevel="2" x14ac:dyDescent="0.25">
      <c r="B673" s="3">
        <v>43922</v>
      </c>
      <c r="C673" s="15">
        <v>43943</v>
      </c>
      <c r="D673" s="17">
        <f t="shared" si="156"/>
        <v>1.1165078389179219</v>
      </c>
      <c r="E673" s="17">
        <v>2.2000000000000002</v>
      </c>
      <c r="F673" s="17">
        <v>2.2000000000000002</v>
      </c>
      <c r="G673" s="17"/>
      <c r="H673" s="17">
        <v>2.56</v>
      </c>
      <c r="I673" s="17">
        <v>2.2599999999999998</v>
      </c>
      <c r="J673" s="17">
        <v>3.25</v>
      </c>
      <c r="K673" s="23">
        <v>6506</v>
      </c>
      <c r="L673" s="20">
        <v>7264</v>
      </c>
      <c r="M673" s="26">
        <f t="shared" si="163"/>
        <v>14313.2</v>
      </c>
      <c r="N673" s="26">
        <f t="shared" si="158"/>
        <v>14313.2</v>
      </c>
      <c r="O673" s="23"/>
    </row>
    <row r="674" spans="2:15" hidden="1" outlineLevel="2" x14ac:dyDescent="0.25">
      <c r="B674" s="3">
        <v>43922</v>
      </c>
      <c r="C674" s="15">
        <v>43950</v>
      </c>
      <c r="D674" s="17">
        <f t="shared" si="156"/>
        <v>1.1251727845185071</v>
      </c>
      <c r="E674" s="17">
        <v>2.2000000000000002</v>
      </c>
      <c r="F674" s="17">
        <v>2.2000000000000002</v>
      </c>
      <c r="G674" s="17"/>
      <c r="H674" s="17">
        <v>2.52</v>
      </c>
      <c r="I674" s="17">
        <v>2.19</v>
      </c>
      <c r="J674" s="17">
        <v>3.2</v>
      </c>
      <c r="K674" s="23">
        <v>6511</v>
      </c>
      <c r="L674" s="20">
        <v>7326</v>
      </c>
      <c r="M674" s="26">
        <f t="shared" si="163"/>
        <v>14324.2</v>
      </c>
      <c r="N674" s="26">
        <f t="shared" si="158"/>
        <v>14324.2</v>
      </c>
      <c r="O674" s="23"/>
    </row>
    <row r="675" spans="2:15" s="13" customFormat="1" outlineLevel="1" collapsed="1" x14ac:dyDescent="0.25">
      <c r="B675" s="5" t="s">
        <v>217</v>
      </c>
      <c r="C675" s="15"/>
      <c r="D675" s="17">
        <f t="shared" ref="D675:O675" si="164">SUBTOTAL(1,D670:D674)</f>
        <v>1.2101610051626168</v>
      </c>
      <c r="E675" s="17">
        <f t="shared" si="164"/>
        <v>2.2000000000000002</v>
      </c>
      <c r="F675" s="17">
        <f t="shared" si="164"/>
        <v>2.2000000000000002</v>
      </c>
      <c r="G675" s="17">
        <f t="shared" si="164"/>
        <v>2.25</v>
      </c>
      <c r="H675" s="17">
        <f t="shared" si="164"/>
        <v>2.5760000000000001</v>
      </c>
      <c r="I675" s="17">
        <f t="shared" si="164"/>
        <v>2.3279999999999998</v>
      </c>
      <c r="J675" s="17">
        <f t="shared" si="164"/>
        <v>3.22</v>
      </c>
      <c r="K675" s="23">
        <f t="shared" si="164"/>
        <v>6517</v>
      </c>
      <c r="L675" s="20">
        <f t="shared" si="164"/>
        <v>7888</v>
      </c>
      <c r="M675" s="26">
        <f t="shared" si="164"/>
        <v>14337.4</v>
      </c>
      <c r="N675" s="26">
        <f t="shared" si="164"/>
        <v>14337.4</v>
      </c>
      <c r="O675" s="23">
        <f t="shared" si="164"/>
        <v>14769</v>
      </c>
    </row>
    <row r="676" spans="2:15" hidden="1" outlineLevel="2" x14ac:dyDescent="0.25">
      <c r="B676" s="3">
        <v>43952</v>
      </c>
      <c r="C676" s="15">
        <v>43957</v>
      </c>
      <c r="D676" s="17">
        <f t="shared" ref="D676:D678" si="165">+L676/K676</f>
        <v>1.1609160305343511</v>
      </c>
      <c r="E676" s="17">
        <v>2</v>
      </c>
      <c r="F676" s="17">
        <v>2</v>
      </c>
      <c r="G676" s="17"/>
      <c r="H676" s="17">
        <v>2.5099999999999998</v>
      </c>
      <c r="I676" s="17">
        <v>2.15</v>
      </c>
      <c r="J676" s="17">
        <v>3.2</v>
      </c>
      <c r="K676" s="23">
        <v>6550</v>
      </c>
      <c r="L676" s="20">
        <v>7604</v>
      </c>
      <c r="M676" s="26">
        <f t="shared" si="163"/>
        <v>13100</v>
      </c>
      <c r="N676" s="26">
        <f t="shared" si="158"/>
        <v>13100</v>
      </c>
      <c r="O676" s="23"/>
    </row>
    <row r="677" spans="2:15" hidden="1" outlineLevel="2" x14ac:dyDescent="0.25">
      <c r="B677" s="3">
        <v>43952</v>
      </c>
      <c r="C677" s="15">
        <v>43964</v>
      </c>
      <c r="D677" s="17">
        <f t="shared" si="165"/>
        <v>0.98629719853836784</v>
      </c>
      <c r="E677" s="17">
        <v>2</v>
      </c>
      <c r="F677" s="17">
        <v>2</v>
      </c>
      <c r="G677" s="17"/>
      <c r="H677" s="17">
        <v>2.59</v>
      </c>
      <c r="I677" s="17">
        <v>2.06</v>
      </c>
      <c r="J677" s="17">
        <v>3.18</v>
      </c>
      <c r="K677" s="23">
        <v>6568</v>
      </c>
      <c r="L677" s="20">
        <v>6478</v>
      </c>
      <c r="M677" s="26">
        <f t="shared" si="163"/>
        <v>13136</v>
      </c>
      <c r="N677" s="26">
        <f t="shared" si="158"/>
        <v>13136</v>
      </c>
      <c r="O677" s="23"/>
    </row>
    <row r="678" spans="2:15" hidden="1" outlineLevel="2" x14ac:dyDescent="0.25">
      <c r="B678" s="3">
        <v>43952</v>
      </c>
      <c r="C678" s="15">
        <v>43971</v>
      </c>
      <c r="D678" s="17">
        <f t="shared" si="165"/>
        <v>0.95294295657436834</v>
      </c>
      <c r="E678" s="17">
        <v>2</v>
      </c>
      <c r="F678" s="17">
        <v>2</v>
      </c>
      <c r="G678" s="17">
        <v>2.0499999999999998</v>
      </c>
      <c r="H678" s="17">
        <v>2.67</v>
      </c>
      <c r="I678" s="17">
        <v>2.1</v>
      </c>
      <c r="J678" s="17">
        <v>3.18</v>
      </c>
      <c r="K678" s="23">
        <v>6609</v>
      </c>
      <c r="L678" s="20">
        <v>6298</v>
      </c>
      <c r="M678" s="26">
        <f t="shared" si="163"/>
        <v>13218</v>
      </c>
      <c r="N678" s="26">
        <f t="shared" si="158"/>
        <v>13218</v>
      </c>
      <c r="O678" s="23">
        <f t="shared" ref="O678:O699" si="166">+K678*G678</f>
        <v>13548.449999999999</v>
      </c>
    </row>
    <row r="679" spans="2:15" hidden="1" outlineLevel="2" x14ac:dyDescent="0.25">
      <c r="B679" s="3">
        <v>43952</v>
      </c>
      <c r="C679" s="15">
        <v>43978</v>
      </c>
      <c r="D679" s="17">
        <f>+L679/K679</f>
        <v>1.0860102071450015</v>
      </c>
      <c r="E679" s="17">
        <v>2</v>
      </c>
      <c r="F679" s="17">
        <v>2</v>
      </c>
      <c r="G679" s="17">
        <v>2.0499999999999998</v>
      </c>
      <c r="H679" s="17">
        <v>2.56</v>
      </c>
      <c r="I679" s="17">
        <v>2.2599999999999998</v>
      </c>
      <c r="J679" s="17">
        <v>3.18</v>
      </c>
      <c r="K679" s="23">
        <v>6662</v>
      </c>
      <c r="L679" s="20">
        <v>7235</v>
      </c>
      <c r="M679" s="26">
        <f t="shared" si="163"/>
        <v>13324</v>
      </c>
      <c r="N679" s="26">
        <f t="shared" si="158"/>
        <v>13324</v>
      </c>
      <c r="O679" s="23">
        <f t="shared" si="166"/>
        <v>13657.099999999999</v>
      </c>
    </row>
    <row r="680" spans="2:15" s="13" customFormat="1" outlineLevel="1" collapsed="1" x14ac:dyDescent="0.25">
      <c r="B680" s="5" t="s">
        <v>218</v>
      </c>
      <c r="C680" s="15"/>
      <c r="D680" s="17">
        <f t="shared" ref="D680:O680" si="167">SUBTOTAL(1,D676:D679)</f>
        <v>1.0465415981980222</v>
      </c>
      <c r="E680" s="17">
        <f t="shared" si="167"/>
        <v>2</v>
      </c>
      <c r="F680" s="17">
        <f t="shared" si="167"/>
        <v>2</v>
      </c>
      <c r="G680" s="17">
        <f t="shared" si="167"/>
        <v>2.0499999999999998</v>
      </c>
      <c r="H680" s="17">
        <f t="shared" si="167"/>
        <v>2.5825</v>
      </c>
      <c r="I680" s="17">
        <f t="shared" si="167"/>
        <v>2.1425000000000001</v>
      </c>
      <c r="J680" s="17">
        <f t="shared" si="167"/>
        <v>3.1850000000000001</v>
      </c>
      <c r="K680" s="23">
        <f t="shared" si="167"/>
        <v>6597.25</v>
      </c>
      <c r="L680" s="20">
        <f t="shared" si="167"/>
        <v>6903.75</v>
      </c>
      <c r="M680" s="26">
        <f t="shared" si="167"/>
        <v>13194.5</v>
      </c>
      <c r="N680" s="26">
        <f t="shared" si="167"/>
        <v>13194.5</v>
      </c>
      <c r="O680" s="23">
        <f t="shared" si="167"/>
        <v>13602.774999999998</v>
      </c>
    </row>
    <row r="681" spans="2:15" outlineLevel="2" x14ac:dyDescent="0.25">
      <c r="B681" s="3">
        <v>43983</v>
      </c>
      <c r="C681" s="15">
        <v>43985</v>
      </c>
      <c r="D681" s="17">
        <f>+L681/K681</f>
        <v>1.11212848994296</v>
      </c>
      <c r="E681" s="17">
        <v>2</v>
      </c>
      <c r="F681" s="17">
        <v>2</v>
      </c>
      <c r="G681" s="17">
        <v>2.0499999999999998</v>
      </c>
      <c r="H681" s="17">
        <v>2.54</v>
      </c>
      <c r="I681" s="17">
        <v>2.3199999999999998</v>
      </c>
      <c r="J681" s="17">
        <v>3.18</v>
      </c>
      <c r="K681" s="23">
        <v>6662</v>
      </c>
      <c r="L681" s="20">
        <v>7409</v>
      </c>
      <c r="M681" s="26">
        <f t="shared" si="163"/>
        <v>13324</v>
      </c>
      <c r="N681" s="26">
        <f t="shared" si="158"/>
        <v>13324</v>
      </c>
      <c r="O681" s="23">
        <f t="shared" si="166"/>
        <v>13657.099999999999</v>
      </c>
    </row>
    <row r="682" spans="2:15" outlineLevel="2" x14ac:dyDescent="0.25">
      <c r="B682" s="3">
        <v>43983</v>
      </c>
      <c r="C682" s="15">
        <v>43992</v>
      </c>
      <c r="D682" s="17">
        <f t="shared" ref="D682:D684" si="168">+L682/K682</f>
        <v>1.1500598444045482</v>
      </c>
      <c r="E682" s="17">
        <v>2</v>
      </c>
      <c r="F682" s="17">
        <v>2</v>
      </c>
      <c r="G682" s="17">
        <v>2.0499999999999998</v>
      </c>
      <c r="H682" s="17">
        <v>2.52</v>
      </c>
      <c r="I682" s="17">
        <v>2.5499999999999998</v>
      </c>
      <c r="J682" s="17">
        <v>3.2</v>
      </c>
      <c r="K682" s="23">
        <v>6684</v>
      </c>
      <c r="L682" s="20">
        <v>7687</v>
      </c>
      <c r="M682" s="26">
        <f t="shared" si="163"/>
        <v>13368</v>
      </c>
      <c r="N682" s="26">
        <f t="shared" si="158"/>
        <v>13368</v>
      </c>
      <c r="O682" s="23">
        <f t="shared" si="166"/>
        <v>13702.199999999999</v>
      </c>
    </row>
    <row r="683" spans="2:15" outlineLevel="2" x14ac:dyDescent="0.25">
      <c r="B683" s="3">
        <v>43983</v>
      </c>
      <c r="C683" s="15">
        <v>43999</v>
      </c>
      <c r="D683" s="17">
        <f t="shared" si="168"/>
        <v>1.2967164179104478</v>
      </c>
      <c r="E683" s="17">
        <v>2.2000000000000002</v>
      </c>
      <c r="F683" s="17">
        <v>2.2000000000000002</v>
      </c>
      <c r="G683" s="17">
        <v>2.25</v>
      </c>
      <c r="H683" s="17">
        <v>2.5099999999999998</v>
      </c>
      <c r="I683" s="17">
        <v>2.42</v>
      </c>
      <c r="J683" s="17">
        <v>3.25</v>
      </c>
      <c r="K683" s="23">
        <v>6700</v>
      </c>
      <c r="L683" s="20">
        <v>8688</v>
      </c>
      <c r="M683" s="26">
        <f t="shared" si="163"/>
        <v>14740.000000000002</v>
      </c>
      <c r="N683" s="26">
        <f t="shared" si="158"/>
        <v>14740.000000000002</v>
      </c>
      <c r="O683" s="23">
        <f t="shared" si="166"/>
        <v>15075</v>
      </c>
    </row>
    <row r="684" spans="2:15" outlineLevel="2" x14ac:dyDescent="0.25">
      <c r="B684" s="3">
        <v>43983</v>
      </c>
      <c r="C684" s="15">
        <v>44006</v>
      </c>
      <c r="D684" s="17">
        <f t="shared" si="168"/>
        <v>1.2213163356062853</v>
      </c>
      <c r="E684" s="17">
        <v>2.2000000000000002</v>
      </c>
      <c r="F684" s="17">
        <v>2.2000000000000002</v>
      </c>
      <c r="G684" s="17">
        <v>2.25</v>
      </c>
      <c r="H684" s="17">
        <v>2.54</v>
      </c>
      <c r="I684" s="17">
        <v>2.52</v>
      </c>
      <c r="J684" s="17">
        <v>3.27</v>
      </c>
      <c r="K684" s="23">
        <v>6746</v>
      </c>
      <c r="L684" s="20">
        <v>8239</v>
      </c>
      <c r="M684" s="26">
        <f t="shared" si="163"/>
        <v>14841.2</v>
      </c>
      <c r="N684" s="26">
        <f t="shared" si="158"/>
        <v>14841.2</v>
      </c>
      <c r="O684" s="23">
        <f t="shared" si="166"/>
        <v>15178.5</v>
      </c>
    </row>
    <row r="685" spans="2:15" s="13" customFormat="1" outlineLevel="1" x14ac:dyDescent="0.25">
      <c r="B685" s="5" t="s">
        <v>219</v>
      </c>
      <c r="C685" s="15"/>
      <c r="D685" s="17">
        <f t="shared" ref="D685:O685" si="169">SUBTOTAL(1,D681:D684)</f>
        <v>1.1950552719660603</v>
      </c>
      <c r="E685" s="17">
        <f t="shared" si="169"/>
        <v>2.1</v>
      </c>
      <c r="F685" s="17">
        <f t="shared" si="169"/>
        <v>2.1</v>
      </c>
      <c r="G685" s="17">
        <f t="shared" si="169"/>
        <v>2.15</v>
      </c>
      <c r="H685" s="17">
        <f t="shared" si="169"/>
        <v>2.5274999999999999</v>
      </c>
      <c r="I685" s="17">
        <f t="shared" si="169"/>
        <v>2.4524999999999997</v>
      </c>
      <c r="J685" s="17">
        <f t="shared" si="169"/>
        <v>3.2250000000000001</v>
      </c>
      <c r="K685" s="23">
        <f t="shared" si="169"/>
        <v>6698</v>
      </c>
      <c r="L685" s="20">
        <f t="shared" si="169"/>
        <v>8005.75</v>
      </c>
      <c r="M685" s="26">
        <f t="shared" si="169"/>
        <v>14068.3</v>
      </c>
      <c r="N685" s="26">
        <f t="shared" si="169"/>
        <v>14068.3</v>
      </c>
      <c r="O685" s="23">
        <f t="shared" si="169"/>
        <v>14403.199999999999</v>
      </c>
    </row>
    <row r="686" spans="2:15" outlineLevel="2" x14ac:dyDescent="0.25">
      <c r="B686" s="3">
        <v>44013</v>
      </c>
      <c r="C686" s="15">
        <v>44013</v>
      </c>
      <c r="D686" s="17">
        <f>+L686/K686</f>
        <v>1.174556646636377</v>
      </c>
      <c r="E686" s="17">
        <v>2.2999999999999998</v>
      </c>
      <c r="F686" s="17">
        <v>2.2999999999999998</v>
      </c>
      <c r="G686" s="17">
        <v>2.35</v>
      </c>
      <c r="H686" s="17">
        <v>2.66</v>
      </c>
      <c r="I686" s="17">
        <v>2.4700000000000002</v>
      </c>
      <c r="J686" s="17">
        <v>3.3</v>
      </c>
      <c r="K686" s="23">
        <v>6823</v>
      </c>
      <c r="L686" s="20">
        <v>8014</v>
      </c>
      <c r="M686" s="26">
        <f t="shared" si="163"/>
        <v>15692.9</v>
      </c>
      <c r="N686" s="26">
        <f t="shared" si="158"/>
        <v>15692.9</v>
      </c>
      <c r="O686" s="23">
        <f t="shared" si="166"/>
        <v>16034.050000000001</v>
      </c>
    </row>
    <row r="687" spans="2:15" outlineLevel="2" x14ac:dyDescent="0.25">
      <c r="B687" s="3">
        <v>44013</v>
      </c>
      <c r="C687" s="15">
        <v>44020</v>
      </c>
      <c r="D687" s="17">
        <f t="shared" ref="D687:D699" si="170">+L687/K687</f>
        <v>1.1097453906935908</v>
      </c>
      <c r="E687" s="17">
        <v>2.35</v>
      </c>
      <c r="F687" s="17">
        <v>2.35</v>
      </c>
      <c r="G687" s="17">
        <v>2.4</v>
      </c>
      <c r="H687" s="17">
        <v>2.69</v>
      </c>
      <c r="I687" s="17">
        <v>2.5299999999999998</v>
      </c>
      <c r="J687" s="17">
        <v>3.35</v>
      </c>
      <c r="K687" s="23">
        <v>6834</v>
      </c>
      <c r="L687" s="20">
        <v>7584</v>
      </c>
      <c r="M687" s="26">
        <f t="shared" si="163"/>
        <v>16059.900000000001</v>
      </c>
      <c r="N687" s="26">
        <f t="shared" si="158"/>
        <v>16059.900000000001</v>
      </c>
      <c r="O687" s="23">
        <f t="shared" si="166"/>
        <v>16401.599999999999</v>
      </c>
    </row>
    <row r="688" spans="2:15" outlineLevel="2" x14ac:dyDescent="0.25">
      <c r="B688" s="3">
        <v>44013</v>
      </c>
      <c r="C688" s="15">
        <v>44027</v>
      </c>
      <c r="D688" s="17">
        <f t="shared" si="170"/>
        <v>1.202252057167605</v>
      </c>
      <c r="E688" s="17">
        <v>2.4</v>
      </c>
      <c r="F688" s="17">
        <v>2.4</v>
      </c>
      <c r="G688" s="17">
        <v>2.4500000000000002</v>
      </c>
      <c r="H688" s="17">
        <v>2.83</v>
      </c>
      <c r="I688" s="17">
        <v>2.5299999999999998</v>
      </c>
      <c r="J688" s="17">
        <v>3.4</v>
      </c>
      <c r="K688" s="23">
        <v>6927</v>
      </c>
      <c r="L688" s="20">
        <v>8328</v>
      </c>
      <c r="M688" s="26">
        <f t="shared" si="163"/>
        <v>16624.8</v>
      </c>
      <c r="N688" s="26">
        <f t="shared" si="158"/>
        <v>16624.8</v>
      </c>
      <c r="O688" s="23">
        <f t="shared" si="166"/>
        <v>16971.150000000001</v>
      </c>
    </row>
    <row r="689" spans="2:21" outlineLevel="2" x14ac:dyDescent="0.25">
      <c r="B689" s="3">
        <v>44013</v>
      </c>
      <c r="C689" s="15">
        <v>44034</v>
      </c>
      <c r="D689" s="17">
        <f t="shared" si="170"/>
        <v>1.2851809304997128</v>
      </c>
      <c r="E689" s="17">
        <v>2.4500000000000002</v>
      </c>
      <c r="F689" s="17">
        <v>2.4500000000000002</v>
      </c>
      <c r="G689" s="17">
        <v>2.5</v>
      </c>
      <c r="H689" s="17">
        <v>2.81</v>
      </c>
      <c r="I689" s="17">
        <v>2.62</v>
      </c>
      <c r="J689" s="17">
        <v>3.43</v>
      </c>
      <c r="K689" s="23">
        <v>6964</v>
      </c>
      <c r="L689" s="20">
        <v>8950</v>
      </c>
      <c r="M689" s="26">
        <f t="shared" si="163"/>
        <v>17061.800000000003</v>
      </c>
      <c r="N689" s="26">
        <f t="shared" si="158"/>
        <v>17061.800000000003</v>
      </c>
      <c r="O689" s="23">
        <f t="shared" si="166"/>
        <v>17410</v>
      </c>
      <c r="S689" s="67"/>
      <c r="U689" s="59"/>
    </row>
    <row r="690" spans="2:21" outlineLevel="2" x14ac:dyDescent="0.25">
      <c r="B690" s="3">
        <v>44013</v>
      </c>
      <c r="C690" s="15">
        <v>44041</v>
      </c>
      <c r="D690" s="17">
        <f t="shared" si="170"/>
        <v>1.2515478761699064</v>
      </c>
      <c r="E690" s="17">
        <v>2.5</v>
      </c>
      <c r="F690" s="17">
        <v>2.5</v>
      </c>
      <c r="G690" s="17">
        <v>2.5499999999999998</v>
      </c>
      <c r="H690" s="17">
        <v>2.83</v>
      </c>
      <c r="I690" s="17">
        <v>2.67</v>
      </c>
      <c r="J690" s="17">
        <v>3.45</v>
      </c>
      <c r="K690" s="23">
        <v>6945</v>
      </c>
      <c r="L690" s="20">
        <v>8692</v>
      </c>
      <c r="M690" s="26">
        <f t="shared" si="163"/>
        <v>17362.5</v>
      </c>
      <c r="N690" s="26">
        <f t="shared" si="158"/>
        <v>17362.5</v>
      </c>
      <c r="O690" s="23">
        <f t="shared" si="166"/>
        <v>17709.75</v>
      </c>
      <c r="S690" s="67"/>
      <c r="U690" s="59"/>
    </row>
    <row r="691" spans="2:21" s="13" customFormat="1" outlineLevel="1" x14ac:dyDescent="0.25">
      <c r="B691" s="5" t="s">
        <v>220</v>
      </c>
      <c r="C691" s="15"/>
      <c r="D691" s="17">
        <f t="shared" ref="D691:O691" si="171">SUBTOTAL(1,D686:D690)</f>
        <v>1.2046565802334386</v>
      </c>
      <c r="E691" s="17">
        <f t="shared" si="171"/>
        <v>2.4</v>
      </c>
      <c r="F691" s="17">
        <f t="shared" si="171"/>
        <v>2.4</v>
      </c>
      <c r="G691" s="17">
        <f t="shared" si="171"/>
        <v>2.4500000000000002</v>
      </c>
      <c r="H691" s="17">
        <f t="shared" si="171"/>
        <v>2.7640000000000002</v>
      </c>
      <c r="I691" s="17">
        <f t="shared" si="171"/>
        <v>2.5639999999999996</v>
      </c>
      <c r="J691" s="17">
        <f t="shared" si="171"/>
        <v>3.3860000000000001</v>
      </c>
      <c r="K691" s="23">
        <f t="shared" si="171"/>
        <v>6898.6</v>
      </c>
      <c r="L691" s="20">
        <f t="shared" si="171"/>
        <v>8313.6</v>
      </c>
      <c r="M691" s="26">
        <f t="shared" si="171"/>
        <v>16560.38</v>
      </c>
      <c r="N691" s="26">
        <f t="shared" si="171"/>
        <v>16560.38</v>
      </c>
      <c r="O691" s="23">
        <f t="shared" si="171"/>
        <v>16905.310000000001</v>
      </c>
    </row>
    <row r="692" spans="2:21" outlineLevel="2" x14ac:dyDescent="0.25">
      <c r="B692" s="3">
        <v>44044</v>
      </c>
      <c r="C692" s="15">
        <v>44048</v>
      </c>
      <c r="D692" s="17">
        <f t="shared" si="170"/>
        <v>1.2892383150605886</v>
      </c>
      <c r="E692" s="17">
        <v>2.4</v>
      </c>
      <c r="F692" s="17">
        <v>2.4</v>
      </c>
      <c r="G692" s="17">
        <v>2.4500000000000002</v>
      </c>
      <c r="H692" s="17">
        <v>2.84</v>
      </c>
      <c r="I692" s="17">
        <v>2.64</v>
      </c>
      <c r="J692" s="17">
        <v>3.43</v>
      </c>
      <c r="K692" s="23">
        <v>6932</v>
      </c>
      <c r="L692" s="20">
        <v>8937</v>
      </c>
      <c r="M692" s="26">
        <f t="shared" si="163"/>
        <v>16636.8</v>
      </c>
      <c r="N692" s="26">
        <f t="shared" si="158"/>
        <v>16636.8</v>
      </c>
      <c r="O692" s="23">
        <f t="shared" si="166"/>
        <v>16983.400000000001</v>
      </c>
    </row>
    <row r="693" spans="2:21" outlineLevel="2" x14ac:dyDescent="0.25">
      <c r="B693" s="3">
        <v>44044</v>
      </c>
      <c r="C693" s="15">
        <v>44055</v>
      </c>
      <c r="D693" s="17">
        <f t="shared" si="170"/>
        <v>1.3811098332374927</v>
      </c>
      <c r="E693" s="17">
        <v>2.2999999999999998</v>
      </c>
      <c r="F693" s="17">
        <v>2.2999999999999998</v>
      </c>
      <c r="G693" s="17">
        <v>2.4</v>
      </c>
      <c r="H693" s="17">
        <v>2.87</v>
      </c>
      <c r="I693" s="17">
        <v>2.64</v>
      </c>
      <c r="J693" s="17">
        <v>3.4</v>
      </c>
      <c r="K693" s="23">
        <v>6956</v>
      </c>
      <c r="L693" s="20">
        <v>9607</v>
      </c>
      <c r="M693" s="26">
        <f t="shared" si="163"/>
        <v>15998.8</v>
      </c>
      <c r="N693" s="26">
        <f t="shared" si="158"/>
        <v>15998.8</v>
      </c>
      <c r="O693" s="23">
        <f t="shared" si="166"/>
        <v>16694.399999999998</v>
      </c>
    </row>
    <row r="694" spans="2:21" outlineLevel="2" x14ac:dyDescent="0.25">
      <c r="B694" s="3">
        <v>44044</v>
      </c>
      <c r="C694" s="15">
        <v>44062</v>
      </c>
      <c r="D694" s="17">
        <f t="shared" si="170"/>
        <v>1.2291128337639965</v>
      </c>
      <c r="E694" s="17">
        <v>2.2999999999999998</v>
      </c>
      <c r="F694" s="17">
        <v>2.2999999999999998</v>
      </c>
      <c r="G694" s="17">
        <v>2.35</v>
      </c>
      <c r="H694" s="17">
        <v>2.85</v>
      </c>
      <c r="I694" s="17">
        <v>2.63</v>
      </c>
      <c r="J694" s="17">
        <v>3.33</v>
      </c>
      <c r="K694" s="23">
        <v>6966</v>
      </c>
      <c r="L694" s="20">
        <v>8562</v>
      </c>
      <c r="M694" s="26">
        <f t="shared" si="163"/>
        <v>16021.8</v>
      </c>
      <c r="N694" s="26">
        <f t="shared" si="158"/>
        <v>16021.8</v>
      </c>
      <c r="O694" s="23">
        <f t="shared" si="166"/>
        <v>16370.1</v>
      </c>
    </row>
    <row r="695" spans="2:21" outlineLevel="2" x14ac:dyDescent="0.25">
      <c r="B695" s="3">
        <v>44044</v>
      </c>
      <c r="C695" s="15">
        <v>44069</v>
      </c>
      <c r="D695" s="17">
        <f t="shared" si="170"/>
        <v>1.2841608241522393</v>
      </c>
      <c r="E695" s="17">
        <v>2.4500000000000002</v>
      </c>
      <c r="F695" s="17">
        <v>2.4500000000000002</v>
      </c>
      <c r="G695" s="17">
        <v>2.5</v>
      </c>
      <c r="H695" s="17">
        <v>2.87</v>
      </c>
      <c r="I695" s="17">
        <v>2.59</v>
      </c>
      <c r="J695" s="17">
        <v>3.32</v>
      </c>
      <c r="K695" s="23">
        <v>6989</v>
      </c>
      <c r="L695" s="20">
        <v>8975</v>
      </c>
      <c r="M695" s="26">
        <f t="shared" si="163"/>
        <v>17123.050000000003</v>
      </c>
      <c r="N695" s="26">
        <f t="shared" si="158"/>
        <v>17123.050000000003</v>
      </c>
      <c r="O695" s="23">
        <f t="shared" si="166"/>
        <v>17472.5</v>
      </c>
    </row>
    <row r="696" spans="2:21" s="13" customFormat="1" outlineLevel="1" x14ac:dyDescent="0.25">
      <c r="B696" s="5" t="s">
        <v>221</v>
      </c>
      <c r="C696" s="15"/>
      <c r="D696" s="17">
        <f t="shared" ref="D696:O696" si="172">SUBTOTAL(1,D692:D695)</f>
        <v>1.2959054515535793</v>
      </c>
      <c r="E696" s="17">
        <f t="shared" si="172"/>
        <v>2.3624999999999998</v>
      </c>
      <c r="F696" s="17">
        <f t="shared" si="172"/>
        <v>2.3624999999999998</v>
      </c>
      <c r="G696" s="17">
        <f t="shared" si="172"/>
        <v>2.4249999999999998</v>
      </c>
      <c r="H696" s="17">
        <f t="shared" si="172"/>
        <v>2.8574999999999999</v>
      </c>
      <c r="I696" s="17">
        <f t="shared" si="172"/>
        <v>2.625</v>
      </c>
      <c r="J696" s="17">
        <f t="shared" si="172"/>
        <v>3.37</v>
      </c>
      <c r="K696" s="23">
        <f t="shared" si="172"/>
        <v>6960.75</v>
      </c>
      <c r="L696" s="20">
        <f t="shared" si="172"/>
        <v>9020.25</v>
      </c>
      <c r="M696" s="26">
        <f t="shared" si="172"/>
        <v>16445.112499999999</v>
      </c>
      <c r="N696" s="26">
        <f t="shared" si="172"/>
        <v>16445.112499999999</v>
      </c>
      <c r="O696" s="23">
        <f t="shared" si="172"/>
        <v>16880.099999999999</v>
      </c>
    </row>
    <row r="697" spans="2:21" outlineLevel="2" x14ac:dyDescent="0.25">
      <c r="B697" s="3">
        <v>44075</v>
      </c>
      <c r="C697" s="15">
        <v>44076</v>
      </c>
      <c r="D697" s="17">
        <f t="shared" si="170"/>
        <v>1.3827990841442472</v>
      </c>
      <c r="E697" s="17">
        <v>2.4</v>
      </c>
      <c r="F697" s="17">
        <v>2.4</v>
      </c>
      <c r="G697" s="17">
        <v>2.5</v>
      </c>
      <c r="H697" s="17">
        <v>2.86</v>
      </c>
      <c r="I697" s="17">
        <v>2.79</v>
      </c>
      <c r="J697" s="17">
        <v>3.32</v>
      </c>
      <c r="K697" s="23">
        <v>6988</v>
      </c>
      <c r="L697" s="20">
        <v>9663</v>
      </c>
      <c r="M697" s="26">
        <f t="shared" si="163"/>
        <v>16771.2</v>
      </c>
      <c r="N697" s="26">
        <f t="shared" si="158"/>
        <v>16771.2</v>
      </c>
      <c r="O697" s="23">
        <f t="shared" si="166"/>
        <v>17470</v>
      </c>
    </row>
    <row r="698" spans="2:21" outlineLevel="2" x14ac:dyDescent="0.25">
      <c r="B698" s="3">
        <v>44075</v>
      </c>
      <c r="C698" s="15">
        <v>44083</v>
      </c>
      <c r="D698" s="17">
        <f t="shared" si="170"/>
        <v>1.2803431022158684</v>
      </c>
      <c r="E698" s="17">
        <v>2.65</v>
      </c>
      <c r="F698" s="17">
        <v>2.65</v>
      </c>
      <c r="G698" s="17">
        <v>2.7</v>
      </c>
      <c r="H698" s="17">
        <v>2.85</v>
      </c>
      <c r="I698" s="17">
        <v>2.85</v>
      </c>
      <c r="J698" s="17">
        <v>3.35</v>
      </c>
      <c r="K698" s="23">
        <v>6995</v>
      </c>
      <c r="L698" s="20">
        <v>8956</v>
      </c>
      <c r="M698" s="26">
        <f t="shared" si="163"/>
        <v>18536.75</v>
      </c>
      <c r="N698" s="26">
        <f t="shared" si="158"/>
        <v>18536.75</v>
      </c>
      <c r="O698" s="23">
        <f t="shared" si="166"/>
        <v>18886.5</v>
      </c>
    </row>
    <row r="699" spans="2:21" outlineLevel="2" x14ac:dyDescent="0.25">
      <c r="B699" s="3">
        <v>44075</v>
      </c>
      <c r="C699" s="15">
        <v>44090</v>
      </c>
      <c r="D699" s="17">
        <f t="shared" si="170"/>
        <v>1.373712814645309</v>
      </c>
      <c r="E699" s="17">
        <v>2.7</v>
      </c>
      <c r="F699" s="17">
        <v>2.7</v>
      </c>
      <c r="G699" s="17">
        <v>2.75</v>
      </c>
      <c r="H699" s="17">
        <v>2.83</v>
      </c>
      <c r="I699" s="17">
        <v>2.99</v>
      </c>
      <c r="J699" s="17">
        <v>3.36</v>
      </c>
      <c r="K699" s="23">
        <v>6992</v>
      </c>
      <c r="L699" s="20">
        <v>9605</v>
      </c>
      <c r="M699" s="26">
        <f t="shared" si="163"/>
        <v>18878.400000000001</v>
      </c>
      <c r="N699" s="26">
        <f t="shared" si="158"/>
        <v>18878.400000000001</v>
      </c>
      <c r="O699" s="23">
        <f t="shared" si="166"/>
        <v>19228</v>
      </c>
    </row>
    <row r="700" spans="2:21" outlineLevel="2" x14ac:dyDescent="0.25">
      <c r="B700" s="3">
        <v>44075</v>
      </c>
      <c r="C700" s="15">
        <v>44097</v>
      </c>
      <c r="D700" s="17"/>
      <c r="E700" s="17"/>
      <c r="F700" s="17"/>
      <c r="G700" s="17"/>
      <c r="H700" s="17"/>
      <c r="I700" s="17"/>
      <c r="J700" s="17"/>
      <c r="K700" s="23"/>
      <c r="L700" s="20"/>
      <c r="M700" s="26"/>
      <c r="N700" s="26"/>
      <c r="O700" s="23"/>
    </row>
    <row r="701" spans="2:21" outlineLevel="2" x14ac:dyDescent="0.25">
      <c r="B701" s="3">
        <v>44075</v>
      </c>
      <c r="C701" s="15">
        <v>44104</v>
      </c>
      <c r="D701" s="17"/>
      <c r="E701" s="17"/>
      <c r="F701" s="17"/>
      <c r="G701" s="17"/>
      <c r="H701" s="17"/>
      <c r="I701" s="17"/>
      <c r="J701" s="17"/>
      <c r="K701" s="23"/>
      <c r="L701" s="20"/>
      <c r="M701" s="26"/>
      <c r="N701" s="26"/>
      <c r="O701" s="23"/>
    </row>
    <row r="702" spans="2:21" s="13" customFormat="1" outlineLevel="1" x14ac:dyDescent="0.25">
      <c r="B702" s="5" t="s">
        <v>222</v>
      </c>
      <c r="C702" s="15"/>
      <c r="D702" s="17">
        <f t="shared" ref="D702:O702" si="173">SUBTOTAL(1,D697:D701)</f>
        <v>1.3456183336684748</v>
      </c>
      <c r="E702" s="17">
        <f t="shared" si="173"/>
        <v>2.5833333333333335</v>
      </c>
      <c r="F702" s="17">
        <f t="shared" si="173"/>
        <v>2.5833333333333335</v>
      </c>
      <c r="G702" s="17">
        <f t="shared" si="173"/>
        <v>2.65</v>
      </c>
      <c r="H702" s="17">
        <f t="shared" si="173"/>
        <v>2.8466666666666662</v>
      </c>
      <c r="I702" s="17">
        <f t="shared" si="173"/>
        <v>2.8766666666666669</v>
      </c>
      <c r="J702" s="17">
        <f t="shared" si="173"/>
        <v>3.3433333333333333</v>
      </c>
      <c r="K702" s="23">
        <f t="shared" si="173"/>
        <v>6991.666666666667</v>
      </c>
      <c r="L702" s="20">
        <f t="shared" si="173"/>
        <v>9408</v>
      </c>
      <c r="M702" s="26">
        <f t="shared" si="173"/>
        <v>18062.116666666665</v>
      </c>
      <c r="N702" s="26">
        <f t="shared" si="173"/>
        <v>18062.116666666665</v>
      </c>
      <c r="O702" s="23">
        <f t="shared" si="173"/>
        <v>18528.166666666668</v>
      </c>
    </row>
    <row r="703" spans="2:21" hidden="1" outlineLevel="2" x14ac:dyDescent="0.25">
      <c r="B703" s="3">
        <v>44105</v>
      </c>
      <c r="C703" s="15">
        <v>44111</v>
      </c>
      <c r="D703" s="17"/>
      <c r="E703" s="17"/>
      <c r="F703" s="17"/>
      <c r="G703" s="17"/>
      <c r="H703" s="17"/>
      <c r="I703" s="17"/>
      <c r="J703" s="17"/>
      <c r="K703" s="23"/>
      <c r="L703" s="20"/>
      <c r="M703" s="26"/>
      <c r="N703" s="26"/>
      <c r="O703" s="23"/>
    </row>
    <row r="704" spans="2:21" hidden="1" outlineLevel="2" x14ac:dyDescent="0.25">
      <c r="B704" s="3">
        <v>44105</v>
      </c>
      <c r="C704" s="15">
        <v>44118</v>
      </c>
      <c r="D704" s="17"/>
      <c r="E704" s="17"/>
      <c r="F704" s="17"/>
      <c r="G704" s="17"/>
      <c r="H704" s="17"/>
      <c r="I704" s="17"/>
      <c r="J704" s="17"/>
      <c r="K704" s="23"/>
      <c r="L704" s="20"/>
      <c r="M704" s="26"/>
      <c r="N704" s="26"/>
      <c r="O704" s="23"/>
    </row>
    <row r="705" spans="2:15" hidden="1" outlineLevel="2" x14ac:dyDescent="0.25">
      <c r="B705" s="3">
        <v>44105</v>
      </c>
      <c r="C705" s="15">
        <v>44125</v>
      </c>
      <c r="D705" s="17"/>
      <c r="E705" s="17"/>
      <c r="F705" s="17"/>
      <c r="G705" s="17"/>
      <c r="H705" s="17"/>
      <c r="I705" s="17"/>
      <c r="J705" s="17"/>
      <c r="K705" s="23"/>
      <c r="L705" s="20"/>
      <c r="M705" s="26"/>
      <c r="N705" s="26"/>
      <c r="O705" s="23"/>
    </row>
    <row r="706" spans="2:15" hidden="1" outlineLevel="2" x14ac:dyDescent="0.25">
      <c r="B706" s="3">
        <v>44105</v>
      </c>
      <c r="C706" s="15">
        <v>44132</v>
      </c>
      <c r="D706" s="17"/>
      <c r="E706" s="17"/>
      <c r="F706" s="17"/>
      <c r="G706" s="17"/>
      <c r="H706" s="17"/>
      <c r="I706" s="17"/>
      <c r="J706" s="17"/>
      <c r="K706" s="23"/>
      <c r="L706" s="20"/>
      <c r="M706" s="26"/>
      <c r="N706" s="26"/>
      <c r="O706" s="23"/>
    </row>
    <row r="707" spans="2:15" s="13" customFormat="1" outlineLevel="1" collapsed="1" x14ac:dyDescent="0.25">
      <c r="B707" s="5" t="s">
        <v>223</v>
      </c>
      <c r="C707" s="15"/>
      <c r="D707" s="17" t="e">
        <f t="shared" ref="D707:O707" si="174">SUBTOTAL(1,D703:D706)</f>
        <v>#DIV/0!</v>
      </c>
      <c r="E707" s="17" t="e">
        <f t="shared" si="174"/>
        <v>#DIV/0!</v>
      </c>
      <c r="F707" s="17" t="e">
        <f t="shared" si="174"/>
        <v>#DIV/0!</v>
      </c>
      <c r="G707" s="17" t="e">
        <f t="shared" si="174"/>
        <v>#DIV/0!</v>
      </c>
      <c r="H707" s="17" t="e">
        <f t="shared" si="174"/>
        <v>#DIV/0!</v>
      </c>
      <c r="I707" s="17" t="e">
        <f t="shared" si="174"/>
        <v>#DIV/0!</v>
      </c>
      <c r="J707" s="17" t="e">
        <f t="shared" si="174"/>
        <v>#DIV/0!</v>
      </c>
      <c r="K707" s="23" t="e">
        <f t="shared" si="174"/>
        <v>#DIV/0!</v>
      </c>
      <c r="L707" s="20" t="e">
        <f t="shared" si="174"/>
        <v>#DIV/0!</v>
      </c>
      <c r="M707" s="26" t="e">
        <f t="shared" si="174"/>
        <v>#DIV/0!</v>
      </c>
      <c r="N707" s="26" t="e">
        <f t="shared" si="174"/>
        <v>#DIV/0!</v>
      </c>
      <c r="O707" s="23" t="e">
        <f t="shared" si="174"/>
        <v>#DIV/0!</v>
      </c>
    </row>
    <row r="708" spans="2:15" hidden="1" outlineLevel="2" x14ac:dyDescent="0.25">
      <c r="B708" s="3">
        <v>44136</v>
      </c>
      <c r="C708" s="15">
        <v>44139</v>
      </c>
      <c r="D708" s="17"/>
      <c r="E708" s="17"/>
      <c r="F708" s="17"/>
      <c r="G708" s="17"/>
      <c r="H708" s="17"/>
      <c r="I708" s="17"/>
      <c r="J708" s="17"/>
      <c r="K708" s="23"/>
      <c r="L708" s="20"/>
      <c r="M708" s="26"/>
      <c r="N708" s="26"/>
      <c r="O708" s="23"/>
    </row>
    <row r="709" spans="2:15" hidden="1" outlineLevel="2" x14ac:dyDescent="0.25">
      <c r="B709" s="3">
        <v>44136</v>
      </c>
      <c r="C709" s="15">
        <v>44146</v>
      </c>
      <c r="D709" s="17"/>
      <c r="E709" s="17"/>
      <c r="F709" s="17"/>
      <c r="G709" s="17"/>
      <c r="H709" s="17"/>
      <c r="I709" s="17"/>
      <c r="J709" s="17"/>
      <c r="K709" s="23"/>
      <c r="L709" s="20"/>
      <c r="M709" s="26"/>
      <c r="N709" s="26"/>
      <c r="O709" s="23"/>
    </row>
    <row r="710" spans="2:15" hidden="1" outlineLevel="2" x14ac:dyDescent="0.25">
      <c r="B710" s="3">
        <v>44136</v>
      </c>
      <c r="C710" s="15">
        <v>44153</v>
      </c>
      <c r="D710" s="17"/>
      <c r="E710" s="17"/>
      <c r="F710" s="17"/>
      <c r="G710" s="17"/>
      <c r="H710" s="17"/>
      <c r="I710" s="17"/>
      <c r="J710" s="17"/>
      <c r="K710" s="23"/>
      <c r="L710" s="20"/>
      <c r="M710" s="26"/>
      <c r="N710" s="26"/>
      <c r="O710" s="23"/>
    </row>
    <row r="711" spans="2:15" hidden="1" outlineLevel="2" x14ac:dyDescent="0.25">
      <c r="B711" s="3">
        <v>44136</v>
      </c>
      <c r="C711" s="15">
        <v>44160</v>
      </c>
      <c r="D711" s="17"/>
      <c r="E711" s="17"/>
      <c r="F711" s="17"/>
      <c r="G711" s="17"/>
      <c r="H711" s="17"/>
      <c r="I711" s="17"/>
      <c r="J711" s="17"/>
      <c r="K711" s="23"/>
      <c r="L711" s="20"/>
      <c r="M711" s="26"/>
      <c r="N711" s="26"/>
      <c r="O711" s="23"/>
    </row>
    <row r="712" spans="2:15" s="13" customFormat="1" outlineLevel="1" collapsed="1" x14ac:dyDescent="0.25">
      <c r="B712" s="5" t="s">
        <v>224</v>
      </c>
      <c r="C712" s="15"/>
      <c r="D712" s="17" t="e">
        <f t="shared" ref="D712:O712" si="175">SUBTOTAL(1,D708:D711)</f>
        <v>#DIV/0!</v>
      </c>
      <c r="E712" s="17" t="e">
        <f t="shared" si="175"/>
        <v>#DIV/0!</v>
      </c>
      <c r="F712" s="17" t="e">
        <f t="shared" si="175"/>
        <v>#DIV/0!</v>
      </c>
      <c r="G712" s="17" t="e">
        <f t="shared" si="175"/>
        <v>#DIV/0!</v>
      </c>
      <c r="H712" s="17" t="e">
        <f t="shared" si="175"/>
        <v>#DIV/0!</v>
      </c>
      <c r="I712" s="17" t="e">
        <f t="shared" si="175"/>
        <v>#DIV/0!</v>
      </c>
      <c r="J712" s="17" t="e">
        <f t="shared" si="175"/>
        <v>#DIV/0!</v>
      </c>
      <c r="K712" s="23" t="e">
        <f t="shared" si="175"/>
        <v>#DIV/0!</v>
      </c>
      <c r="L712" s="20" t="e">
        <f t="shared" si="175"/>
        <v>#DIV/0!</v>
      </c>
      <c r="M712" s="26" t="e">
        <f t="shared" si="175"/>
        <v>#DIV/0!</v>
      </c>
      <c r="N712" s="26" t="e">
        <f t="shared" si="175"/>
        <v>#DIV/0!</v>
      </c>
      <c r="O712" s="23" t="e">
        <f t="shared" si="175"/>
        <v>#DIV/0!</v>
      </c>
    </row>
    <row r="713" spans="2:15" hidden="1" outlineLevel="2" x14ac:dyDescent="0.25">
      <c r="B713" s="3">
        <v>44166</v>
      </c>
      <c r="C713" s="15">
        <v>44167</v>
      </c>
      <c r="D713" s="17"/>
      <c r="E713" s="17"/>
      <c r="F713" s="17"/>
      <c r="G713" s="17"/>
      <c r="H713" s="17"/>
      <c r="I713" s="17"/>
      <c r="J713" s="17"/>
      <c r="K713" s="23"/>
      <c r="L713" s="20"/>
      <c r="M713" s="26"/>
      <c r="N713" s="26"/>
      <c r="O713" s="23"/>
    </row>
    <row r="714" spans="2:15" hidden="1" outlineLevel="2" x14ac:dyDescent="0.25">
      <c r="B714" s="3">
        <v>44166</v>
      </c>
      <c r="C714" s="15">
        <v>44174</v>
      </c>
      <c r="D714" s="17"/>
      <c r="E714" s="17"/>
      <c r="F714" s="17"/>
      <c r="G714" s="17"/>
      <c r="H714" s="17"/>
      <c r="I714" s="17"/>
      <c r="J714" s="17"/>
      <c r="K714" s="23"/>
      <c r="L714" s="20"/>
      <c r="M714" s="26"/>
      <c r="N714" s="26"/>
      <c r="O714" s="23"/>
    </row>
    <row r="715" spans="2:15" hidden="1" outlineLevel="2" x14ac:dyDescent="0.25">
      <c r="B715" s="3">
        <v>44166</v>
      </c>
      <c r="C715" s="15">
        <v>44181</v>
      </c>
      <c r="D715" s="17"/>
      <c r="E715" s="17"/>
      <c r="F715" s="17"/>
      <c r="G715" s="17"/>
      <c r="H715" s="17"/>
      <c r="I715" s="17"/>
      <c r="J715" s="17"/>
      <c r="K715" s="23"/>
      <c r="L715" s="20"/>
      <c r="M715" s="26"/>
      <c r="N715" s="26"/>
      <c r="O715" s="23"/>
    </row>
    <row r="716" spans="2:15" hidden="1" outlineLevel="2" x14ac:dyDescent="0.25">
      <c r="B716" s="3">
        <v>44166</v>
      </c>
      <c r="C716" s="15">
        <v>44188</v>
      </c>
      <c r="D716" s="17"/>
      <c r="E716" s="17"/>
      <c r="F716" s="17"/>
      <c r="G716" s="17"/>
      <c r="H716" s="17"/>
      <c r="I716" s="17"/>
      <c r="J716" s="17"/>
      <c r="K716" s="23"/>
      <c r="L716" s="20"/>
      <c r="M716" s="26"/>
      <c r="N716" s="26"/>
      <c r="O716" s="23"/>
    </row>
    <row r="717" spans="2:15" hidden="1" outlineLevel="2" x14ac:dyDescent="0.25">
      <c r="B717" s="3">
        <v>44166</v>
      </c>
      <c r="C717" s="15">
        <v>44195</v>
      </c>
      <c r="D717" s="17"/>
      <c r="E717" s="17"/>
      <c r="F717" s="17"/>
      <c r="G717" s="17"/>
      <c r="H717" s="17"/>
      <c r="I717" s="17"/>
      <c r="J717" s="17"/>
      <c r="K717" s="23"/>
      <c r="L717" s="20"/>
      <c r="M717" s="26"/>
      <c r="N717" s="26"/>
      <c r="O717" s="23"/>
    </row>
    <row r="718" spans="2:15" s="13" customFormat="1" outlineLevel="1" collapsed="1" x14ac:dyDescent="0.25">
      <c r="B718" s="5" t="s">
        <v>225</v>
      </c>
      <c r="C718" s="15"/>
      <c r="D718" s="40" t="e">
        <f t="shared" ref="D718:O718" si="176">SUBTOTAL(1,D713:D717)</f>
        <v>#DIV/0!</v>
      </c>
      <c r="E718" s="17" t="e">
        <f t="shared" si="176"/>
        <v>#DIV/0!</v>
      </c>
      <c r="F718" s="40" t="e">
        <f t="shared" si="176"/>
        <v>#DIV/0!</v>
      </c>
      <c r="G718" s="40" t="e">
        <f t="shared" si="176"/>
        <v>#DIV/0!</v>
      </c>
      <c r="H718" s="40" t="e">
        <f t="shared" si="176"/>
        <v>#DIV/0!</v>
      </c>
      <c r="I718" s="40" t="e">
        <f t="shared" si="176"/>
        <v>#DIV/0!</v>
      </c>
      <c r="J718" s="40" t="e">
        <f t="shared" si="176"/>
        <v>#DIV/0!</v>
      </c>
      <c r="K718" s="56" t="e">
        <f t="shared" si="176"/>
        <v>#DIV/0!</v>
      </c>
      <c r="L718" s="20" t="e">
        <f t="shared" si="176"/>
        <v>#DIV/0!</v>
      </c>
      <c r="M718" s="20" t="e">
        <f t="shared" si="176"/>
        <v>#DIV/0!</v>
      </c>
      <c r="N718" s="26" t="e">
        <f t="shared" si="176"/>
        <v>#DIV/0!</v>
      </c>
      <c r="O718" s="23" t="e">
        <f t="shared" si="176"/>
        <v>#DIV/0!</v>
      </c>
    </row>
    <row r="719" spans="2:15" s="13" customFormat="1" x14ac:dyDescent="0.25">
      <c r="B719" s="5" t="s">
        <v>6</v>
      </c>
      <c r="C719" s="15"/>
      <c r="D719" s="40">
        <f t="shared" ref="D719:O719" si="177">SUBTOTAL(1,D654:D717)</f>
        <v>1.2628972073764384</v>
      </c>
      <c r="E719" s="17">
        <f t="shared" si="177"/>
        <v>2.4355263157894753</v>
      </c>
      <c r="F719" s="40">
        <f t="shared" si="177"/>
        <v>2.4355263157894753</v>
      </c>
      <c r="G719" s="40">
        <f t="shared" si="177"/>
        <v>2.5564516129032255</v>
      </c>
      <c r="H719" s="40">
        <f t="shared" si="177"/>
        <v>2.7270270270270274</v>
      </c>
      <c r="I719" s="40">
        <f t="shared" si="177"/>
        <v>2.5984210526315783</v>
      </c>
      <c r="J719" s="40">
        <f t="shared" si="177"/>
        <v>3.4043243243243251</v>
      </c>
      <c r="K719" s="56">
        <f t="shared" si="177"/>
        <v>6684.1578947368425</v>
      </c>
      <c r="L719" s="20">
        <f t="shared" si="177"/>
        <v>8440.2368421052633</v>
      </c>
      <c r="M719" s="20">
        <f t="shared" si="177"/>
        <v>16270.868421052635</v>
      </c>
      <c r="N719" s="26">
        <f t="shared" si="177"/>
        <v>16270.868421052635</v>
      </c>
      <c r="O719" s="23">
        <f t="shared" si="177"/>
        <v>17153.08709677419</v>
      </c>
    </row>
  </sheetData>
  <pageMargins left="0.7" right="0.7" top="0.75" bottom="0.75" header="0.3" footer="0.3"/>
  <pageSetup paperSize="9" orientation="portrait" verticalDpi="300" r:id="rId1"/>
  <ignoredErrors>
    <ignoredError sqref="F19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37"/>
  <sheetViews>
    <sheetView tabSelected="1" zoomScale="70" zoomScaleNormal="70" workbookViewId="0">
      <pane xSplit="2" ySplit="3" topLeftCell="C112" activePane="bottomRight" state="frozen"/>
      <selection pane="topRight" activeCell="C1" sqref="C1"/>
      <selection pane="bottomLeft" activeCell="A3" sqref="A3"/>
      <selection pane="bottomRight" activeCell="G148" sqref="G148"/>
    </sheetView>
  </sheetViews>
  <sheetFormatPr baseColWidth="10" defaultRowHeight="15" x14ac:dyDescent="0.25"/>
  <cols>
    <col min="1" max="1" width="4.5703125" customWidth="1"/>
    <col min="3" max="4" width="11.7109375" style="13" customWidth="1"/>
    <col min="5" max="5" width="14.7109375" bestFit="1" customWidth="1"/>
    <col min="6" max="10" width="14.7109375" style="13" customWidth="1"/>
    <col min="11" max="11" width="13.5703125" bestFit="1" customWidth="1"/>
    <col min="12" max="13" width="13.5703125" style="13" customWidth="1"/>
    <col min="14" max="14" width="12" style="7" bestFit="1" customWidth="1"/>
    <col min="15" max="15" width="12" style="13" bestFit="1" customWidth="1"/>
    <col min="19" max="20" width="11.42578125" style="13"/>
    <col min="23" max="24" width="11.42578125" style="13"/>
    <col min="27" max="27" width="12.7109375" bestFit="1" customWidth="1"/>
  </cols>
  <sheetData>
    <row r="1" spans="2:30" s="13" customFormat="1" x14ac:dyDescent="0.25">
      <c r="B1" s="13" t="s">
        <v>128</v>
      </c>
    </row>
    <row r="2" spans="2:30" ht="15.75" thickBot="1" x14ac:dyDescent="0.3">
      <c r="K2" t="s">
        <v>5</v>
      </c>
    </row>
    <row r="3" spans="2:30" ht="43.5" customHeight="1" thickBot="1" x14ac:dyDescent="0.3">
      <c r="B3" s="14" t="s">
        <v>0</v>
      </c>
      <c r="C3" s="19" t="s">
        <v>204</v>
      </c>
      <c r="D3" s="19" t="s">
        <v>198</v>
      </c>
      <c r="E3" s="19" t="s">
        <v>2</v>
      </c>
      <c r="F3" s="19" t="s">
        <v>117</v>
      </c>
      <c r="G3" s="19" t="s">
        <v>118</v>
      </c>
      <c r="H3" s="19" t="s">
        <v>143</v>
      </c>
      <c r="I3" s="19" t="s">
        <v>144</v>
      </c>
      <c r="J3" s="19" t="s">
        <v>145</v>
      </c>
      <c r="K3" s="19" t="s">
        <v>26</v>
      </c>
      <c r="L3" s="19" t="s">
        <v>203</v>
      </c>
      <c r="M3" s="19" t="s">
        <v>199</v>
      </c>
      <c r="N3" s="19" t="s">
        <v>7</v>
      </c>
      <c r="O3" s="19" t="s">
        <v>119</v>
      </c>
      <c r="P3" s="19" t="s">
        <v>123</v>
      </c>
      <c r="Q3" s="19" t="s">
        <v>124</v>
      </c>
      <c r="R3" s="19" t="s">
        <v>125</v>
      </c>
      <c r="S3" s="19" t="s">
        <v>200</v>
      </c>
      <c r="T3" s="19" t="s">
        <v>201</v>
      </c>
      <c r="U3" s="19" t="s">
        <v>126</v>
      </c>
      <c r="V3" s="19" t="s">
        <v>127</v>
      </c>
      <c r="W3" s="19" t="s">
        <v>151</v>
      </c>
      <c r="X3" s="19" t="s">
        <v>152</v>
      </c>
      <c r="AA3" s="14" t="s">
        <v>0</v>
      </c>
      <c r="AB3" s="19" t="s">
        <v>2</v>
      </c>
      <c r="AC3" s="19" t="s">
        <v>117</v>
      </c>
      <c r="AD3" s="19" t="s">
        <v>118</v>
      </c>
    </row>
    <row r="4" spans="2:30" x14ac:dyDescent="0.25">
      <c r="B4" s="8" t="s">
        <v>3</v>
      </c>
      <c r="C4" s="9"/>
      <c r="D4" s="9">
        <f>+'Prom mensual'!D8</f>
        <v>1.3021257128420278</v>
      </c>
      <c r="E4" s="9">
        <v>2.3791086852782741</v>
      </c>
      <c r="F4" s="9"/>
      <c r="G4" s="9"/>
      <c r="H4" s="9"/>
      <c r="I4" s="9"/>
      <c r="J4" s="9"/>
      <c r="K4" s="10">
        <f t="shared" ref="K4:K43" si="0">N4/E4</f>
        <v>4728.6616494715272</v>
      </c>
      <c r="L4" s="10"/>
      <c r="M4" s="10"/>
      <c r="N4" s="10">
        <v>11250</v>
      </c>
      <c r="O4" s="10"/>
      <c r="P4" s="28">
        <v>4050</v>
      </c>
      <c r="Q4" s="12">
        <f>P4/1000</f>
        <v>4.05</v>
      </c>
      <c r="R4" s="28">
        <f t="shared" ref="R4:R35" si="1">(P4/1000)*K4</f>
        <v>19151.079680359686</v>
      </c>
      <c r="S4" s="28">
        <v>2595</v>
      </c>
      <c r="T4" s="12">
        <f>+S4/1000</f>
        <v>2.5950000000000002</v>
      </c>
      <c r="U4" s="28"/>
      <c r="V4" s="12"/>
      <c r="W4" s="28"/>
      <c r="X4" s="12"/>
      <c r="AA4" s="68">
        <v>42917</v>
      </c>
      <c r="AB4" s="9">
        <v>2.9874999999999998</v>
      </c>
      <c r="AC4" s="9">
        <v>3.0542499999999997</v>
      </c>
      <c r="AD4" s="9">
        <v>3.0599999999999996</v>
      </c>
    </row>
    <row r="5" spans="2:30" x14ac:dyDescent="0.25">
      <c r="B5" s="8" t="s">
        <v>4</v>
      </c>
      <c r="C5" s="9"/>
      <c r="D5" s="9">
        <f>+'Prom mensual'!D13</f>
        <v>1.2824250248875744</v>
      </c>
      <c r="E5" s="9">
        <v>2.4449803862077308</v>
      </c>
      <c r="F5" s="9"/>
      <c r="G5" s="9"/>
      <c r="H5" s="9"/>
      <c r="I5" s="9"/>
      <c r="J5" s="9"/>
      <c r="K5" s="10">
        <f t="shared" si="0"/>
        <v>4723.964276013905</v>
      </c>
      <c r="L5" s="10"/>
      <c r="M5" s="10"/>
      <c r="N5" s="10">
        <v>11550</v>
      </c>
      <c r="O5" s="10"/>
      <c r="P5" s="28">
        <v>3148</v>
      </c>
      <c r="Q5" s="12">
        <f t="shared" ref="Q5:Q60" si="2">P5/1000</f>
        <v>3.1480000000000001</v>
      </c>
      <c r="R5" s="28">
        <f t="shared" si="1"/>
        <v>14871.039540891774</v>
      </c>
      <c r="S5" s="28">
        <v>2724</v>
      </c>
      <c r="T5" s="12">
        <f t="shared" ref="T5:T68" si="3">+S5/1000</f>
        <v>2.7240000000000002</v>
      </c>
      <c r="U5" s="28"/>
      <c r="V5" s="12"/>
      <c r="W5" s="28"/>
      <c r="X5" s="12"/>
      <c r="AA5" s="68">
        <v>42948</v>
      </c>
      <c r="AB5" s="9">
        <v>3.0759999999999996</v>
      </c>
      <c r="AC5" s="9">
        <v>3.0819999999999999</v>
      </c>
      <c r="AD5" s="9">
        <v>3.1559999999999997</v>
      </c>
    </row>
    <row r="6" spans="2:30" x14ac:dyDescent="0.25">
      <c r="B6" s="8" t="s">
        <v>8</v>
      </c>
      <c r="C6" s="9"/>
      <c r="D6" s="9">
        <f>+'Prom mensual'!D19</f>
        <v>1.2798038225173223</v>
      </c>
      <c r="E6" s="9">
        <v>2.415053114062478</v>
      </c>
      <c r="F6" s="9"/>
      <c r="G6" s="9"/>
      <c r="H6" s="9"/>
      <c r="I6" s="9"/>
      <c r="J6" s="9"/>
      <c r="K6" s="10">
        <f t="shared" si="0"/>
        <v>4712.1116855509445</v>
      </c>
      <c r="L6" s="10"/>
      <c r="M6" s="10"/>
      <c r="N6" s="10">
        <v>11380</v>
      </c>
      <c r="O6" s="10"/>
      <c r="P6" s="28">
        <v>4345</v>
      </c>
      <c r="Q6" s="12">
        <f t="shared" si="2"/>
        <v>4.3449999999999998</v>
      </c>
      <c r="R6" s="28">
        <f t="shared" si="1"/>
        <v>20474.125273718852</v>
      </c>
      <c r="S6" s="28">
        <v>2918</v>
      </c>
      <c r="T6" s="12">
        <f t="shared" si="3"/>
        <v>2.9180000000000001</v>
      </c>
      <c r="U6" s="28"/>
      <c r="V6" s="12"/>
      <c r="W6" s="28"/>
      <c r="X6" s="12"/>
      <c r="AA6" s="68">
        <v>42979</v>
      </c>
      <c r="AB6" s="9">
        <v>3.0725000000000002</v>
      </c>
      <c r="AC6" s="9">
        <v>3.0825</v>
      </c>
      <c r="AD6" s="9">
        <v>3.165</v>
      </c>
    </row>
    <row r="7" spans="2:30" x14ac:dyDescent="0.25">
      <c r="B7" s="8">
        <v>40269</v>
      </c>
      <c r="C7" s="9"/>
      <c r="D7" s="9">
        <f>+'Prom mensual'!D24</f>
        <v>1.2672075028729912</v>
      </c>
      <c r="E7" s="9">
        <v>2.5072573449042768</v>
      </c>
      <c r="F7" s="9"/>
      <c r="G7" s="9"/>
      <c r="H7" s="9"/>
      <c r="I7" s="9"/>
      <c r="J7" s="9"/>
      <c r="K7" s="10">
        <f t="shared" si="0"/>
        <v>4726.2799026529183</v>
      </c>
      <c r="L7" s="10"/>
      <c r="M7" s="10">
        <f>+D7*K7</f>
        <v>5989.1773533196083</v>
      </c>
      <c r="N7" s="10">
        <v>11850</v>
      </c>
      <c r="O7" s="10"/>
      <c r="P7" s="28">
        <v>3541</v>
      </c>
      <c r="Q7" s="12">
        <f t="shared" si="2"/>
        <v>3.5409999999999999</v>
      </c>
      <c r="R7" s="28">
        <f t="shared" si="1"/>
        <v>16735.757135293985</v>
      </c>
      <c r="S7" s="28">
        <v>3073</v>
      </c>
      <c r="T7" s="12">
        <f t="shared" si="3"/>
        <v>3.073</v>
      </c>
      <c r="U7" s="28"/>
      <c r="V7" s="12"/>
      <c r="W7" s="28"/>
      <c r="X7" s="12"/>
      <c r="AA7" s="68">
        <v>43009</v>
      </c>
      <c r="AB7" s="9">
        <v>3.2349999999999999</v>
      </c>
      <c r="AC7" s="9">
        <v>3.2349999999999999</v>
      </c>
      <c r="AD7" s="9">
        <v>3.3174999999999999</v>
      </c>
    </row>
    <row r="8" spans="2:30" x14ac:dyDescent="0.25">
      <c r="B8" s="11" t="s">
        <v>9</v>
      </c>
      <c r="C8" s="9"/>
      <c r="D8" s="9">
        <f>+'Prom mensual'!D29</f>
        <v>1.2641890497332269</v>
      </c>
      <c r="E8" s="9">
        <v>2.3917377945005875</v>
      </c>
      <c r="F8" s="9"/>
      <c r="G8" s="9"/>
      <c r="H8" s="9"/>
      <c r="I8" s="9"/>
      <c r="J8" s="9"/>
      <c r="K8" s="10">
        <f t="shared" si="0"/>
        <v>4755.9561195022989</v>
      </c>
      <c r="L8" s="10"/>
      <c r="M8" s="10">
        <f t="shared" ref="M8:M71" si="4">+D8*K8</f>
        <v>6012.4276472865367</v>
      </c>
      <c r="N8" s="10">
        <v>11375</v>
      </c>
      <c r="O8" s="10"/>
      <c r="P8" s="28">
        <v>5079</v>
      </c>
      <c r="Q8" s="12">
        <f t="shared" si="2"/>
        <v>5.0789999999999997</v>
      </c>
      <c r="R8" s="28">
        <f t="shared" si="1"/>
        <v>24155.501130952176</v>
      </c>
      <c r="S8" s="28">
        <v>2993</v>
      </c>
      <c r="T8" s="12">
        <f t="shared" si="3"/>
        <v>2.9929999999999999</v>
      </c>
      <c r="U8" s="28"/>
      <c r="V8" s="12"/>
      <c r="W8" s="28"/>
      <c r="X8" s="12"/>
      <c r="AA8" s="68">
        <v>43040</v>
      </c>
      <c r="AB8" s="9">
        <v>3.2</v>
      </c>
      <c r="AC8" s="9">
        <v>3.2079999999999997</v>
      </c>
      <c r="AD8" s="9">
        <v>3.2679999999999998</v>
      </c>
    </row>
    <row r="9" spans="2:30" x14ac:dyDescent="0.25">
      <c r="B9" s="8">
        <v>40330</v>
      </c>
      <c r="C9" s="9"/>
      <c r="D9" s="9">
        <f>+'Prom mensual'!D35</f>
        <v>1.2971375460113852</v>
      </c>
      <c r="E9" s="9">
        <v>2.4730388989300858</v>
      </c>
      <c r="F9" s="9"/>
      <c r="G9" s="9"/>
      <c r="H9" s="9"/>
      <c r="I9" s="9"/>
      <c r="J9" s="9"/>
      <c r="K9" s="10">
        <f t="shared" si="0"/>
        <v>4771.4574991541986</v>
      </c>
      <c r="L9" s="10"/>
      <c r="M9" s="10">
        <f t="shared" si="4"/>
        <v>6189.236671350498</v>
      </c>
      <c r="N9" s="10">
        <v>11800</v>
      </c>
      <c r="O9" s="10"/>
      <c r="P9" s="28">
        <v>3381</v>
      </c>
      <c r="Q9" s="12">
        <f t="shared" si="2"/>
        <v>3.3809999999999998</v>
      </c>
      <c r="R9" s="28">
        <f t="shared" si="1"/>
        <v>16132.297804640344</v>
      </c>
      <c r="S9" s="28">
        <v>2921</v>
      </c>
      <c r="T9" s="12">
        <f t="shared" si="3"/>
        <v>2.9209999999999998</v>
      </c>
      <c r="U9" s="28"/>
      <c r="V9" s="12"/>
      <c r="W9" s="28"/>
      <c r="X9" s="12"/>
      <c r="AA9" s="68">
        <v>43070</v>
      </c>
      <c r="AB9" s="9">
        <v>3.1624999999999996</v>
      </c>
      <c r="AC9" s="9">
        <v>3.2275</v>
      </c>
      <c r="AD9" s="9">
        <v>3.2849999999999997</v>
      </c>
    </row>
    <row r="10" spans="2:30" x14ac:dyDescent="0.25">
      <c r="B10" s="8">
        <v>40360</v>
      </c>
      <c r="C10" s="9"/>
      <c r="D10" s="9">
        <f>+'Prom mensual'!D40</f>
        <v>1.3794375090852644</v>
      </c>
      <c r="E10" s="9">
        <v>2.6020123747526207</v>
      </c>
      <c r="F10" s="9"/>
      <c r="G10" s="9"/>
      <c r="H10" s="9"/>
      <c r="I10" s="9"/>
      <c r="J10" s="9"/>
      <c r="K10" s="10">
        <f t="shared" si="0"/>
        <v>4775.1502339343306</v>
      </c>
      <c r="L10" s="10"/>
      <c r="M10" s="10">
        <f t="shared" si="4"/>
        <v>6587.0213442062905</v>
      </c>
      <c r="N10" s="10">
        <v>12425</v>
      </c>
      <c r="O10" s="10"/>
      <c r="P10" s="28">
        <v>4065</v>
      </c>
      <c r="Q10" s="12">
        <f t="shared" si="2"/>
        <v>4.0650000000000004</v>
      </c>
      <c r="R10" s="28">
        <f t="shared" si="1"/>
        <v>19410.985700943056</v>
      </c>
      <c r="S10" s="28">
        <v>2910</v>
      </c>
      <c r="T10" s="12">
        <f t="shared" si="3"/>
        <v>2.91</v>
      </c>
      <c r="U10" s="28"/>
      <c r="V10" s="12"/>
      <c r="W10" s="28"/>
      <c r="X10" s="12"/>
      <c r="AA10" s="68">
        <v>43101</v>
      </c>
      <c r="AB10" s="9">
        <v>3.3299999999999996</v>
      </c>
      <c r="AC10" s="9">
        <v>3.3560000000000003</v>
      </c>
      <c r="AD10" s="9">
        <v>3.4240000000000004</v>
      </c>
    </row>
    <row r="11" spans="2:30" x14ac:dyDescent="0.25">
      <c r="B11" s="8">
        <v>40391</v>
      </c>
      <c r="C11" s="9"/>
      <c r="D11" s="9">
        <f>+'Prom mensual'!D46</f>
        <v>1.512965977411991</v>
      </c>
      <c r="E11" s="9">
        <v>2.7562139035691446</v>
      </c>
      <c r="F11" s="9"/>
      <c r="G11" s="9"/>
      <c r="H11" s="9"/>
      <c r="I11" s="9"/>
      <c r="J11" s="9"/>
      <c r="K11" s="10">
        <f t="shared" si="0"/>
        <v>4774.6657046314613</v>
      </c>
      <c r="L11" s="10"/>
      <c r="M11" s="10">
        <f t="shared" si="4"/>
        <v>7223.9067646232515</v>
      </c>
      <c r="N11" s="10">
        <v>13160</v>
      </c>
      <c r="O11" s="10"/>
      <c r="P11" s="28">
        <v>3552</v>
      </c>
      <c r="Q11" s="12">
        <f t="shared" si="2"/>
        <v>3.552</v>
      </c>
      <c r="R11" s="28">
        <f t="shared" si="1"/>
        <v>16959.61258285095</v>
      </c>
      <c r="S11" s="28">
        <v>3141</v>
      </c>
      <c r="T11" s="12">
        <f t="shared" si="3"/>
        <v>3.141</v>
      </c>
      <c r="U11" s="28"/>
      <c r="V11" s="12"/>
      <c r="W11" s="28"/>
      <c r="X11" s="12"/>
      <c r="AA11" s="68">
        <v>43132</v>
      </c>
      <c r="AB11" s="9">
        <v>3.37</v>
      </c>
      <c r="AC11" s="9">
        <v>3.38</v>
      </c>
      <c r="AD11" s="9">
        <v>3.4474999999999998</v>
      </c>
    </row>
    <row r="12" spans="2:30" x14ac:dyDescent="0.25">
      <c r="B12" s="8">
        <v>40422</v>
      </c>
      <c r="C12" s="9"/>
      <c r="D12" s="9">
        <f>+'Prom mensual'!D51</f>
        <v>1.5742639584695677</v>
      </c>
      <c r="E12" s="9">
        <v>2.9271435011537701</v>
      </c>
      <c r="F12" s="9"/>
      <c r="G12" s="9"/>
      <c r="H12" s="9"/>
      <c r="I12" s="9"/>
      <c r="J12" s="9"/>
      <c r="K12" s="10">
        <f t="shared" si="0"/>
        <v>4816.9828347815228</v>
      </c>
      <c r="L12" s="10"/>
      <c r="M12" s="10">
        <f t="shared" si="4"/>
        <v>7583.2024653631197</v>
      </c>
      <c r="N12" s="10">
        <v>14100</v>
      </c>
      <c r="O12" s="10"/>
      <c r="P12" s="28">
        <v>4323</v>
      </c>
      <c r="Q12" s="12">
        <f t="shared" si="2"/>
        <v>4.3230000000000004</v>
      </c>
      <c r="R12" s="28">
        <f t="shared" si="1"/>
        <v>20823.816794760525</v>
      </c>
      <c r="S12" s="28">
        <v>3457</v>
      </c>
      <c r="T12" s="12">
        <f t="shared" si="3"/>
        <v>3.4569999999999999</v>
      </c>
      <c r="U12" s="28"/>
      <c r="V12" s="12"/>
      <c r="W12" s="28"/>
      <c r="X12" s="12"/>
      <c r="AA12" s="68">
        <v>43160</v>
      </c>
      <c r="AB12" s="9">
        <v>3.2125000000000004</v>
      </c>
      <c r="AC12" s="9">
        <v>3.2374999999999998</v>
      </c>
      <c r="AD12" s="9">
        <v>3.2824999999999998</v>
      </c>
    </row>
    <row r="13" spans="2:30" x14ac:dyDescent="0.25">
      <c r="B13" s="11" t="s">
        <v>10</v>
      </c>
      <c r="C13" s="9"/>
      <c r="D13" s="9">
        <f>+'Prom mensual'!D56</f>
        <v>1.5841584458552425</v>
      </c>
      <c r="E13" s="9">
        <v>2.9943451702139461</v>
      </c>
      <c r="F13" s="9"/>
      <c r="G13" s="9"/>
      <c r="H13" s="9"/>
      <c r="I13" s="9"/>
      <c r="J13" s="9"/>
      <c r="K13" s="10">
        <f t="shared" si="0"/>
        <v>4942.6499480494222</v>
      </c>
      <c r="L13" s="10"/>
      <c r="M13" s="10">
        <f t="shared" si="4"/>
        <v>7829.9406601084675</v>
      </c>
      <c r="N13" s="10">
        <v>14800</v>
      </c>
      <c r="O13" s="10"/>
      <c r="P13" s="28">
        <v>4553</v>
      </c>
      <c r="Q13" s="12">
        <f t="shared" si="2"/>
        <v>4.5529999999999999</v>
      </c>
      <c r="R13" s="28">
        <f t="shared" si="1"/>
        <v>22503.885213469021</v>
      </c>
      <c r="S13" s="28">
        <v>3730</v>
      </c>
      <c r="T13" s="12">
        <f t="shared" si="3"/>
        <v>3.73</v>
      </c>
      <c r="U13" s="28"/>
      <c r="V13" s="12"/>
      <c r="W13" s="28"/>
      <c r="X13" s="12"/>
      <c r="AA13" s="68">
        <v>43191</v>
      </c>
      <c r="AB13" s="9">
        <v>3.3049999999999997</v>
      </c>
      <c r="AC13" s="9">
        <v>3.3299999999999996</v>
      </c>
      <c r="AD13" s="9">
        <v>3.4225000000000003</v>
      </c>
    </row>
    <row r="14" spans="2:30" x14ac:dyDescent="0.25">
      <c r="B14" s="8">
        <v>40483</v>
      </c>
      <c r="C14" s="9"/>
      <c r="D14" s="9">
        <f>+'Prom mensual'!D62</f>
        <v>1.677174706746279</v>
      </c>
      <c r="E14" s="9">
        <v>3.3541692388226245</v>
      </c>
      <c r="F14" s="9"/>
      <c r="G14" s="9"/>
      <c r="H14" s="9"/>
      <c r="I14" s="9"/>
      <c r="J14" s="9"/>
      <c r="K14" s="10">
        <f t="shared" si="0"/>
        <v>4788.0708624104363</v>
      </c>
      <c r="L14" s="10"/>
      <c r="M14" s="10">
        <f t="shared" si="4"/>
        <v>8030.4313445436264</v>
      </c>
      <c r="N14" s="10">
        <v>16060</v>
      </c>
      <c r="O14" s="10"/>
      <c r="P14" s="28">
        <v>5419</v>
      </c>
      <c r="Q14" s="12">
        <f t="shared" si="2"/>
        <v>5.4189999999999996</v>
      </c>
      <c r="R14" s="28">
        <f t="shared" si="1"/>
        <v>25946.556003402151</v>
      </c>
      <c r="S14" s="28">
        <v>3863</v>
      </c>
      <c r="T14" s="12">
        <f t="shared" si="3"/>
        <v>3.863</v>
      </c>
      <c r="U14" s="28"/>
      <c r="V14" s="12"/>
      <c r="W14" s="28"/>
      <c r="X14" s="12"/>
      <c r="AA14" s="68">
        <v>43221</v>
      </c>
      <c r="AB14" s="9">
        <v>2.99</v>
      </c>
      <c r="AC14" s="9">
        <v>3.06</v>
      </c>
      <c r="AD14" s="9">
        <v>3.1399999999999997</v>
      </c>
    </row>
    <row r="15" spans="2:30" x14ac:dyDescent="0.25">
      <c r="B15" s="11" t="s">
        <v>11</v>
      </c>
      <c r="C15" s="9"/>
      <c r="D15" s="9">
        <f>+'Prom mensual'!D67</f>
        <v>1.7614650366899753</v>
      </c>
      <c r="E15" s="9">
        <v>3.4963746998305689</v>
      </c>
      <c r="F15" s="9"/>
      <c r="G15" s="9"/>
      <c r="H15" s="9"/>
      <c r="I15" s="9"/>
      <c r="J15" s="9"/>
      <c r="K15" s="10">
        <f t="shared" si="0"/>
        <v>4611.9198839819437</v>
      </c>
      <c r="L15" s="10"/>
      <c r="M15" s="10">
        <f t="shared" si="4"/>
        <v>8123.7356276494811</v>
      </c>
      <c r="N15" s="10">
        <v>16125</v>
      </c>
      <c r="O15" s="10"/>
      <c r="P15" s="28">
        <v>5526</v>
      </c>
      <c r="Q15" s="12">
        <f t="shared" si="2"/>
        <v>5.5259999999999998</v>
      </c>
      <c r="R15" s="28">
        <f t="shared" si="1"/>
        <v>25485.469278884219</v>
      </c>
      <c r="S15" s="28">
        <v>3883</v>
      </c>
      <c r="T15" s="12">
        <f t="shared" si="3"/>
        <v>3.883</v>
      </c>
      <c r="U15" s="28"/>
      <c r="V15" s="12"/>
      <c r="W15" s="28"/>
      <c r="X15" s="12"/>
      <c r="AA15" s="68">
        <v>43252</v>
      </c>
      <c r="AB15" s="9">
        <v>2.9625000000000004</v>
      </c>
      <c r="AC15" s="9">
        <v>3</v>
      </c>
      <c r="AD15" s="9">
        <v>3.1124999999999998</v>
      </c>
    </row>
    <row r="16" spans="2:30" x14ac:dyDescent="0.25">
      <c r="B16" s="8" t="s">
        <v>12</v>
      </c>
      <c r="C16" s="9">
        <f>+L16/K16</f>
        <v>2.4154679318920147</v>
      </c>
      <c r="D16" s="9">
        <f>+'Prom mensual'!D72</f>
        <v>1.845420902840829</v>
      </c>
      <c r="E16" s="9">
        <v>3.5134862832268281</v>
      </c>
      <c r="F16" s="9"/>
      <c r="G16" s="9"/>
      <c r="H16" s="9"/>
      <c r="I16" s="9"/>
      <c r="J16" s="9"/>
      <c r="K16" s="10">
        <f t="shared" si="0"/>
        <v>4639.2667242832904</v>
      </c>
      <c r="L16" s="10">
        <v>11206</v>
      </c>
      <c r="M16" s="10">
        <f t="shared" si="4"/>
        <v>8561.3997868462848</v>
      </c>
      <c r="N16" s="10">
        <v>16300</v>
      </c>
      <c r="O16" s="10"/>
      <c r="P16" s="28">
        <v>5220</v>
      </c>
      <c r="Q16" s="12">
        <f t="shared" si="2"/>
        <v>5.22</v>
      </c>
      <c r="R16" s="28">
        <f t="shared" si="1"/>
        <v>24216.972300758775</v>
      </c>
      <c r="S16" s="28">
        <v>3848</v>
      </c>
      <c r="T16" s="12">
        <f t="shared" si="3"/>
        <v>3.8479999999999999</v>
      </c>
      <c r="U16" s="28"/>
      <c r="V16" s="12"/>
      <c r="W16" s="28"/>
      <c r="X16" s="12"/>
      <c r="AA16" s="68">
        <v>43282</v>
      </c>
      <c r="AB16" s="9">
        <v>3.05</v>
      </c>
      <c r="AC16" s="9">
        <v>3.08</v>
      </c>
      <c r="AD16" s="9">
        <v>3.1875</v>
      </c>
    </row>
    <row r="17" spans="2:30" x14ac:dyDescent="0.25">
      <c r="B17" s="8" t="s">
        <v>13</v>
      </c>
      <c r="C17" s="9">
        <f t="shared" ref="C17:C80" si="5">+L17/K17</f>
        <v>2.4122380643866084</v>
      </c>
      <c r="D17" s="9">
        <f>+'Prom mensual'!D77</f>
        <v>1.9175082505532548</v>
      </c>
      <c r="E17" s="9">
        <v>3.4482230714507844</v>
      </c>
      <c r="F17" s="9"/>
      <c r="G17" s="9"/>
      <c r="H17" s="9"/>
      <c r="I17" s="9"/>
      <c r="J17" s="9"/>
      <c r="K17" s="10">
        <f t="shared" si="0"/>
        <v>4611.0705921674407</v>
      </c>
      <c r="L17" s="10">
        <v>11123</v>
      </c>
      <c r="M17" s="10">
        <f t="shared" si="4"/>
        <v>8841.7659043645508</v>
      </c>
      <c r="N17" s="10">
        <v>15900</v>
      </c>
      <c r="O17" s="10"/>
      <c r="P17" s="28">
        <v>5241</v>
      </c>
      <c r="Q17" s="12">
        <f t="shared" si="2"/>
        <v>5.2409999999999997</v>
      </c>
      <c r="R17" s="28">
        <f t="shared" si="1"/>
        <v>24166.620973549554</v>
      </c>
      <c r="S17" s="28">
        <v>3871</v>
      </c>
      <c r="T17" s="12">
        <f t="shared" si="3"/>
        <v>3.871</v>
      </c>
      <c r="U17" s="28"/>
      <c r="V17" s="12"/>
      <c r="W17" s="28"/>
      <c r="X17" s="12"/>
      <c r="AA17" s="68">
        <v>43313</v>
      </c>
      <c r="AB17" s="9">
        <v>3.1100000000000003</v>
      </c>
      <c r="AC17" s="9">
        <v>3.1599999999999997</v>
      </c>
      <c r="AD17" s="9">
        <v>3.22</v>
      </c>
    </row>
    <row r="18" spans="2:30" x14ac:dyDescent="0.25">
      <c r="B18" s="8" t="s">
        <v>14</v>
      </c>
      <c r="C18" s="9">
        <f t="shared" si="5"/>
        <v>2.5590125910435515</v>
      </c>
      <c r="D18" s="9">
        <f>+'Prom mensual'!D83</f>
        <v>2.0146754232649711</v>
      </c>
      <c r="E18" s="9">
        <v>3.8292133862342594</v>
      </c>
      <c r="F18" s="9"/>
      <c r="G18" s="9"/>
      <c r="H18" s="9"/>
      <c r="I18" s="9"/>
      <c r="J18" s="9"/>
      <c r="K18" s="10">
        <f t="shared" si="0"/>
        <v>4298.5329726393647</v>
      </c>
      <c r="L18" s="10">
        <v>11000</v>
      </c>
      <c r="M18" s="10">
        <f t="shared" si="4"/>
        <v>8660.1487360706469</v>
      </c>
      <c r="N18" s="10">
        <v>16460</v>
      </c>
      <c r="O18" s="10"/>
      <c r="P18" s="28">
        <v>5528</v>
      </c>
      <c r="Q18" s="12">
        <f t="shared" si="2"/>
        <v>5.5279999999999996</v>
      </c>
      <c r="R18" s="28">
        <f t="shared" si="1"/>
        <v>23762.290272750408</v>
      </c>
      <c r="S18" s="28">
        <v>3977</v>
      </c>
      <c r="T18" s="12">
        <f t="shared" si="3"/>
        <v>3.9769999999999999</v>
      </c>
      <c r="U18" s="28"/>
      <c r="V18" s="12"/>
      <c r="W18" s="28"/>
      <c r="X18" s="12"/>
      <c r="AA18" s="68">
        <v>43344</v>
      </c>
      <c r="AB18" s="9">
        <v>3.0250000000000004</v>
      </c>
      <c r="AC18" s="9">
        <v>3.0750000000000002</v>
      </c>
      <c r="AD18" s="9">
        <v>3.125</v>
      </c>
    </row>
    <row r="19" spans="2:30" x14ac:dyDescent="0.25">
      <c r="B19" s="8">
        <v>40634</v>
      </c>
      <c r="C19" s="9">
        <f t="shared" si="5"/>
        <v>2.9824289036544851</v>
      </c>
      <c r="D19" s="9">
        <f>+'Prom mensual'!D88</f>
        <v>2.1690635307017545</v>
      </c>
      <c r="E19" s="9">
        <v>3.9325000000000001</v>
      </c>
      <c r="F19" s="9"/>
      <c r="G19" s="9"/>
      <c r="H19" s="9"/>
      <c r="I19" s="9"/>
      <c r="J19" s="9"/>
      <c r="K19" s="10">
        <f t="shared" si="0"/>
        <v>3827.0820089001904</v>
      </c>
      <c r="L19" s="10">
        <v>11414</v>
      </c>
      <c r="M19" s="10">
        <f t="shared" si="4"/>
        <v>8301.1840145102105</v>
      </c>
      <c r="N19" s="10">
        <v>15050</v>
      </c>
      <c r="O19" s="10"/>
      <c r="P19" s="28">
        <v>4958</v>
      </c>
      <c r="Q19" s="12">
        <f t="shared" si="2"/>
        <v>4.9580000000000002</v>
      </c>
      <c r="R19" s="28">
        <f t="shared" si="1"/>
        <v>18974.672600127145</v>
      </c>
      <c r="S19" s="28">
        <v>4212</v>
      </c>
      <c r="T19" s="12">
        <f t="shared" si="3"/>
        <v>4.2119999999999997</v>
      </c>
      <c r="U19" s="28"/>
      <c r="V19" s="12"/>
      <c r="W19" s="28"/>
      <c r="X19" s="12"/>
      <c r="AA19" s="68">
        <v>43374</v>
      </c>
      <c r="AB19" s="9">
        <v>3</v>
      </c>
      <c r="AC19" s="9">
        <v>3</v>
      </c>
      <c r="AD19" s="9">
        <v>3.0700000000000003</v>
      </c>
    </row>
    <row r="20" spans="2:30" x14ac:dyDescent="0.25">
      <c r="B20" s="11" t="s">
        <v>15</v>
      </c>
      <c r="C20" s="9">
        <f t="shared" si="5"/>
        <v>2.9926123456790124</v>
      </c>
      <c r="D20" s="9">
        <f>+'Prom mensual'!D94</f>
        <v>2.1141882088516986</v>
      </c>
      <c r="E20" s="9">
        <v>3.8639999999999999</v>
      </c>
      <c r="F20" s="9"/>
      <c r="G20" s="9"/>
      <c r="H20" s="9"/>
      <c r="I20" s="9"/>
      <c r="J20" s="9"/>
      <c r="K20" s="10">
        <f t="shared" si="0"/>
        <v>3773.2919254658386</v>
      </c>
      <c r="L20" s="10">
        <v>11292</v>
      </c>
      <c r="M20" s="10">
        <f t="shared" si="4"/>
        <v>7977.4492973751985</v>
      </c>
      <c r="N20" s="10">
        <v>14580</v>
      </c>
      <c r="O20" s="10"/>
      <c r="P20" s="28">
        <v>5517</v>
      </c>
      <c r="Q20" s="12">
        <f t="shared" si="2"/>
        <v>5.5170000000000003</v>
      </c>
      <c r="R20" s="28">
        <f t="shared" si="1"/>
        <v>20817.251552795035</v>
      </c>
      <c r="S20" s="28">
        <v>4167</v>
      </c>
      <c r="T20" s="12">
        <f t="shared" si="3"/>
        <v>4.1669999999999998</v>
      </c>
      <c r="U20" s="28"/>
      <c r="V20" s="12"/>
      <c r="W20" s="28"/>
      <c r="X20" s="12"/>
      <c r="AA20" s="68">
        <v>43405</v>
      </c>
      <c r="AB20" s="9">
        <v>3.1500000000000004</v>
      </c>
      <c r="AC20" s="9">
        <v>3.1374999999999997</v>
      </c>
      <c r="AD20" s="9">
        <v>3.2</v>
      </c>
    </row>
    <row r="21" spans="2:30" x14ac:dyDescent="0.25">
      <c r="B21" s="8">
        <v>40695</v>
      </c>
      <c r="C21" s="9">
        <f t="shared" si="5"/>
        <v>2.7800305025996535</v>
      </c>
      <c r="D21" s="9">
        <f>+'Prom mensual'!D99</f>
        <v>2.0499970638896281</v>
      </c>
      <c r="E21" s="9">
        <v>3.7774999999999999</v>
      </c>
      <c r="F21" s="9"/>
      <c r="G21" s="9"/>
      <c r="H21" s="9"/>
      <c r="I21" s="9"/>
      <c r="J21" s="9"/>
      <c r="K21" s="10">
        <f t="shared" si="0"/>
        <v>3818.6631369953675</v>
      </c>
      <c r="L21" s="10">
        <v>10616</v>
      </c>
      <c r="M21" s="10">
        <f t="shared" si="4"/>
        <v>7828.2482188240601</v>
      </c>
      <c r="N21" s="10">
        <v>14425</v>
      </c>
      <c r="O21" s="10"/>
      <c r="P21" s="28">
        <v>5320</v>
      </c>
      <c r="Q21" s="12">
        <f t="shared" si="2"/>
        <v>5.32</v>
      </c>
      <c r="R21" s="28">
        <f t="shared" si="1"/>
        <v>20315.287888815357</v>
      </c>
      <c r="S21" s="28">
        <v>4082</v>
      </c>
      <c r="T21" s="12">
        <f t="shared" si="3"/>
        <v>4.0819999999999999</v>
      </c>
      <c r="U21" s="28"/>
      <c r="V21" s="12"/>
      <c r="W21" s="28"/>
      <c r="X21" s="12"/>
      <c r="AA21" s="68">
        <v>43435</v>
      </c>
      <c r="AB21" s="9">
        <v>3</v>
      </c>
      <c r="AC21" s="9">
        <v>3.05</v>
      </c>
      <c r="AD21" s="9">
        <v>3.0999999999999996</v>
      </c>
    </row>
    <row r="22" spans="2:30" x14ac:dyDescent="0.25">
      <c r="B22" s="8">
        <v>40725</v>
      </c>
      <c r="C22" s="9">
        <f t="shared" si="5"/>
        <v>2.7426104529616726</v>
      </c>
      <c r="D22" s="9">
        <f>+'Prom mensual'!D104</f>
        <v>2.1427253286703234</v>
      </c>
      <c r="E22" s="9">
        <v>3.8224999999999998</v>
      </c>
      <c r="F22" s="9"/>
      <c r="G22" s="9"/>
      <c r="H22" s="9"/>
      <c r="I22" s="9"/>
      <c r="J22" s="9"/>
      <c r="K22" s="10">
        <f t="shared" si="0"/>
        <v>3754.0876389797254</v>
      </c>
      <c r="L22" s="10">
        <v>10296</v>
      </c>
      <c r="M22" s="10">
        <f t="shared" si="4"/>
        <v>8043.9786700900304</v>
      </c>
      <c r="N22" s="10">
        <v>14350</v>
      </c>
      <c r="O22" s="10"/>
      <c r="P22" s="28">
        <v>5159</v>
      </c>
      <c r="Q22" s="12">
        <f t="shared" si="2"/>
        <v>5.1589999999999998</v>
      </c>
      <c r="R22" s="28">
        <f t="shared" si="1"/>
        <v>19367.338129496402</v>
      </c>
      <c r="S22" s="28">
        <v>4060</v>
      </c>
      <c r="T22" s="12">
        <f t="shared" si="3"/>
        <v>4.0599999999999996</v>
      </c>
      <c r="U22" s="28"/>
      <c r="V22" s="12"/>
      <c r="W22" s="28"/>
      <c r="X22" s="12"/>
      <c r="AA22" s="68">
        <v>43466</v>
      </c>
      <c r="AB22" s="9">
        <v>2.91</v>
      </c>
      <c r="AC22" s="9">
        <v>2.96</v>
      </c>
      <c r="AD22" s="9">
        <v>3.0099999999999993</v>
      </c>
    </row>
    <row r="23" spans="2:30" x14ac:dyDescent="0.25">
      <c r="B23" s="8">
        <v>40756</v>
      </c>
      <c r="C23" s="9">
        <f t="shared" si="5"/>
        <v>2.3707603053435111</v>
      </c>
      <c r="D23" s="9">
        <f>+'Prom mensual'!D110</f>
        <v>2.302023837210859</v>
      </c>
      <c r="E23" s="9">
        <v>4.2239999999999993</v>
      </c>
      <c r="F23" s="9"/>
      <c r="G23" s="9"/>
      <c r="H23" s="9"/>
      <c r="I23" s="9"/>
      <c r="J23" s="9"/>
      <c r="K23" s="10">
        <f t="shared" si="0"/>
        <v>3721.5909090909099</v>
      </c>
      <c r="L23" s="10">
        <v>8823</v>
      </c>
      <c r="M23" s="10">
        <f t="shared" si="4"/>
        <v>8567.1909850745051</v>
      </c>
      <c r="N23" s="10">
        <v>15720</v>
      </c>
      <c r="O23" s="10"/>
      <c r="P23" s="28">
        <v>5719</v>
      </c>
      <c r="Q23" s="12">
        <f t="shared" si="2"/>
        <v>5.7190000000000003</v>
      </c>
      <c r="R23" s="28">
        <f t="shared" si="1"/>
        <v>21283.778409090915</v>
      </c>
      <c r="S23" s="28">
        <v>3935</v>
      </c>
      <c r="T23" s="12">
        <f t="shared" si="3"/>
        <v>3.9350000000000001</v>
      </c>
      <c r="U23" s="28"/>
      <c r="V23" s="12"/>
      <c r="W23" s="28"/>
      <c r="X23" s="12"/>
      <c r="AA23" s="68">
        <v>43497</v>
      </c>
      <c r="AB23" s="9">
        <v>2.8</v>
      </c>
      <c r="AC23" s="9">
        <v>2.8374999999999999</v>
      </c>
      <c r="AD23" s="9">
        <v>2.9000000000000004</v>
      </c>
    </row>
    <row r="24" spans="2:30" x14ac:dyDescent="0.25">
      <c r="B24" s="8">
        <v>40787</v>
      </c>
      <c r="C24" s="9">
        <f t="shared" si="5"/>
        <v>2.6958473076923077</v>
      </c>
      <c r="D24" s="9">
        <f>+'Prom mensual'!D115</f>
        <v>1.9201528798182421</v>
      </c>
      <c r="E24" s="9">
        <v>3.5024999999999999</v>
      </c>
      <c r="F24" s="9"/>
      <c r="G24" s="9"/>
      <c r="H24" s="9"/>
      <c r="I24" s="9"/>
      <c r="J24" s="9"/>
      <c r="K24" s="10">
        <f t="shared" si="0"/>
        <v>3711.6345467523197</v>
      </c>
      <c r="L24" s="10">
        <v>10006</v>
      </c>
      <c r="M24" s="10">
        <f t="shared" si="4"/>
        <v>7126.9057637793421</v>
      </c>
      <c r="N24" s="10">
        <v>13000</v>
      </c>
      <c r="O24" s="10"/>
      <c r="P24" s="28">
        <v>0</v>
      </c>
      <c r="Q24" s="12">
        <f t="shared" si="2"/>
        <v>0</v>
      </c>
      <c r="R24" s="28">
        <f t="shared" si="1"/>
        <v>0</v>
      </c>
      <c r="S24" s="28">
        <v>4193</v>
      </c>
      <c r="T24" s="12">
        <f t="shared" si="3"/>
        <v>4.1929999999999996</v>
      </c>
      <c r="U24" s="28"/>
      <c r="V24" s="12"/>
      <c r="W24" s="28"/>
      <c r="X24" s="12"/>
      <c r="AA24" s="68">
        <v>43525</v>
      </c>
      <c r="AB24" s="9">
        <v>2.7125000000000004</v>
      </c>
      <c r="AC24" s="9">
        <v>2.7625000000000002</v>
      </c>
      <c r="AD24" s="9">
        <v>2.8374999999999999</v>
      </c>
    </row>
    <row r="25" spans="2:30" x14ac:dyDescent="0.25">
      <c r="B25" s="11" t="s">
        <v>16</v>
      </c>
      <c r="C25" s="9">
        <f t="shared" si="5"/>
        <v>1.8229244</v>
      </c>
      <c r="D25" s="9">
        <f>+'Prom mensual'!D120</f>
        <v>1.6829458943036004</v>
      </c>
      <c r="E25" s="9">
        <v>2.915</v>
      </c>
      <c r="F25" s="9"/>
      <c r="G25" s="9"/>
      <c r="H25" s="9"/>
      <c r="I25" s="9"/>
      <c r="J25" s="9"/>
      <c r="K25" s="10">
        <f t="shared" si="0"/>
        <v>4288.1646655231561</v>
      </c>
      <c r="L25" s="10">
        <v>7817</v>
      </c>
      <c r="M25" s="10">
        <f t="shared" si="4"/>
        <v>7216.7491179399676</v>
      </c>
      <c r="N25" s="10">
        <v>12500</v>
      </c>
      <c r="O25" s="10"/>
      <c r="P25" s="28">
        <v>5878</v>
      </c>
      <c r="Q25" s="12">
        <f t="shared" si="2"/>
        <v>5.8780000000000001</v>
      </c>
      <c r="R25" s="28">
        <f t="shared" si="1"/>
        <v>25205.831903945113</v>
      </c>
      <c r="S25" s="28">
        <v>0</v>
      </c>
      <c r="T25" s="12">
        <f t="shared" si="3"/>
        <v>0</v>
      </c>
      <c r="U25" s="28"/>
      <c r="V25" s="12"/>
      <c r="W25" s="28"/>
      <c r="X25" s="12"/>
      <c r="AA25" s="68">
        <v>43556</v>
      </c>
      <c r="AB25" s="9">
        <v>2.7</v>
      </c>
      <c r="AC25" s="9">
        <v>2.7749999999999999</v>
      </c>
      <c r="AD25" s="9">
        <v>2.8250000000000002</v>
      </c>
    </row>
    <row r="26" spans="2:30" x14ac:dyDescent="0.25">
      <c r="B26" s="8">
        <v>40848</v>
      </c>
      <c r="C26" s="9">
        <f t="shared" si="5"/>
        <v>1.8483279937791603</v>
      </c>
      <c r="D26" s="9">
        <f>+'Prom mensual'!D126</f>
        <v>1.5917842207692308</v>
      </c>
      <c r="E26" s="9">
        <v>2.9140000000000001</v>
      </c>
      <c r="F26" s="9"/>
      <c r="G26" s="9"/>
      <c r="H26" s="9"/>
      <c r="I26" s="9"/>
      <c r="J26" s="9"/>
      <c r="K26" s="10">
        <f t="shared" si="0"/>
        <v>4413.1777625257373</v>
      </c>
      <c r="L26" s="10">
        <v>8157</v>
      </c>
      <c r="M26" s="10">
        <f t="shared" si="4"/>
        <v>7024.8267258381284</v>
      </c>
      <c r="N26" s="10">
        <v>12860</v>
      </c>
      <c r="O26" s="10"/>
      <c r="P26" s="28">
        <v>5223</v>
      </c>
      <c r="Q26" s="12">
        <f t="shared" si="2"/>
        <v>5.2229999999999999</v>
      </c>
      <c r="R26" s="28">
        <f t="shared" si="1"/>
        <v>23050.027453671926</v>
      </c>
      <c r="S26" s="28">
        <v>4404</v>
      </c>
      <c r="T26" s="12">
        <f t="shared" si="3"/>
        <v>4.4039999999999999</v>
      </c>
      <c r="U26" s="28"/>
      <c r="V26" s="12"/>
      <c r="W26" s="28"/>
      <c r="X26" s="12"/>
      <c r="AA26" s="68">
        <v>43586</v>
      </c>
      <c r="AB26" s="9">
        <v>2.72</v>
      </c>
      <c r="AC26" s="9">
        <v>2.7800000000000002</v>
      </c>
      <c r="AD26" s="9">
        <v>2.8299999999999996</v>
      </c>
    </row>
    <row r="27" spans="2:30" x14ac:dyDescent="0.25">
      <c r="B27" s="11" t="s">
        <v>17</v>
      </c>
      <c r="C27" s="9">
        <f t="shared" si="5"/>
        <v>1.829716923076923</v>
      </c>
      <c r="D27" s="9">
        <f>+'Prom mensual'!D131</f>
        <v>1.648836153846154</v>
      </c>
      <c r="E27" s="9">
        <v>2.92</v>
      </c>
      <c r="F27" s="9"/>
      <c r="G27" s="9"/>
      <c r="H27" s="9"/>
      <c r="I27" s="9"/>
      <c r="J27" s="9"/>
      <c r="K27" s="10">
        <f t="shared" si="0"/>
        <v>4452.0547945205481</v>
      </c>
      <c r="L27" s="10">
        <v>8146</v>
      </c>
      <c r="M27" s="10">
        <f t="shared" si="4"/>
        <v>7340.7089041095896</v>
      </c>
      <c r="N27" s="10">
        <v>13000</v>
      </c>
      <c r="O27" s="10"/>
      <c r="P27" s="28">
        <v>5005</v>
      </c>
      <c r="Q27" s="12">
        <f t="shared" si="2"/>
        <v>5.0049999999999999</v>
      </c>
      <c r="R27" s="28">
        <f t="shared" si="1"/>
        <v>22282.534246575342</v>
      </c>
      <c r="S27" s="28">
        <v>4365</v>
      </c>
      <c r="T27" s="12">
        <f t="shared" si="3"/>
        <v>4.3650000000000002</v>
      </c>
      <c r="U27" s="28"/>
      <c r="V27" s="12"/>
      <c r="W27" s="28"/>
      <c r="X27" s="12"/>
      <c r="AA27" s="68">
        <v>43617</v>
      </c>
      <c r="AB27" s="9">
        <v>2.6875000000000004</v>
      </c>
      <c r="AC27" s="9">
        <v>2.7874999999999996</v>
      </c>
      <c r="AD27" s="9">
        <v>2.8375000000000004</v>
      </c>
    </row>
    <row r="28" spans="2:30" x14ac:dyDescent="0.25">
      <c r="B28" s="11" t="s">
        <v>18</v>
      </c>
      <c r="C28" s="9">
        <f t="shared" si="5"/>
        <v>1.8258860655737708</v>
      </c>
      <c r="D28" s="9">
        <f>+'Prom mensual'!D137</f>
        <v>1.468613717948718</v>
      </c>
      <c r="E28" s="9">
        <v>2.6700000000000004</v>
      </c>
      <c r="F28" s="9"/>
      <c r="G28" s="9"/>
      <c r="H28" s="9"/>
      <c r="I28" s="9"/>
      <c r="J28" s="9"/>
      <c r="K28" s="10">
        <f t="shared" si="0"/>
        <v>4569.2883895131081</v>
      </c>
      <c r="L28" s="10">
        <v>8343</v>
      </c>
      <c r="M28" s="10">
        <f t="shared" si="4"/>
        <v>6710.5196101027559</v>
      </c>
      <c r="N28" s="10">
        <v>12200</v>
      </c>
      <c r="O28" s="10"/>
      <c r="P28" s="28">
        <v>4470</v>
      </c>
      <c r="Q28" s="12">
        <f t="shared" si="2"/>
        <v>4.47</v>
      </c>
      <c r="R28" s="28">
        <f t="shared" si="1"/>
        <v>20424.719101123592</v>
      </c>
      <c r="S28" s="28">
        <v>4260</v>
      </c>
      <c r="T28" s="12">
        <f t="shared" si="3"/>
        <v>4.26</v>
      </c>
      <c r="U28" s="28"/>
      <c r="V28" s="12"/>
      <c r="W28" s="28"/>
      <c r="X28" s="12"/>
      <c r="AA28" s="68">
        <v>43647</v>
      </c>
      <c r="AB28" s="9">
        <v>2.6</v>
      </c>
      <c r="AC28" s="9">
        <v>2.66</v>
      </c>
      <c r="AD28" s="9">
        <v>2.71</v>
      </c>
    </row>
    <row r="29" spans="2:30" x14ac:dyDescent="0.25">
      <c r="B29" s="11" t="s">
        <v>19</v>
      </c>
      <c r="C29" s="9">
        <f t="shared" si="5"/>
        <v>1.98829106029106</v>
      </c>
      <c r="D29" s="9">
        <f>+'Prom mensual'!D142</f>
        <v>1.6318700533746555</v>
      </c>
      <c r="E29" s="9">
        <v>2.8</v>
      </c>
      <c r="F29" s="9"/>
      <c r="G29" s="9"/>
      <c r="H29" s="9"/>
      <c r="I29" s="9"/>
      <c r="J29" s="9"/>
      <c r="K29" s="10">
        <f t="shared" si="0"/>
        <v>4294.6428571428578</v>
      </c>
      <c r="L29" s="10">
        <v>8539</v>
      </c>
      <c r="M29" s="10">
        <f t="shared" si="4"/>
        <v>7008.2990685107989</v>
      </c>
      <c r="N29" s="10">
        <v>12025</v>
      </c>
      <c r="O29" s="10"/>
      <c r="P29" s="28">
        <v>4418</v>
      </c>
      <c r="Q29" s="12">
        <f t="shared" si="2"/>
        <v>4.4180000000000001</v>
      </c>
      <c r="R29" s="28">
        <f t="shared" si="1"/>
        <v>18973.732142857145</v>
      </c>
      <c r="S29" s="28">
        <v>4183</v>
      </c>
      <c r="T29" s="12">
        <f t="shared" si="3"/>
        <v>4.1829999999999998</v>
      </c>
      <c r="U29" s="28"/>
      <c r="V29" s="12"/>
      <c r="W29" s="28"/>
      <c r="X29" s="12"/>
      <c r="AA29" s="68">
        <v>43678</v>
      </c>
      <c r="AB29" s="9">
        <v>2.6</v>
      </c>
      <c r="AC29" s="9">
        <v>2.6624999999999996</v>
      </c>
      <c r="AD29" s="9">
        <v>2.7125000000000004</v>
      </c>
    </row>
    <row r="30" spans="2:30" x14ac:dyDescent="0.25">
      <c r="B30" s="8">
        <v>40969</v>
      </c>
      <c r="C30" s="9">
        <f t="shared" si="5"/>
        <v>1.6896443514644353</v>
      </c>
      <c r="D30" s="9">
        <f>+'Prom mensual'!D147</f>
        <v>1.4611519044642032</v>
      </c>
      <c r="E30" s="9">
        <v>2.7850000000000001</v>
      </c>
      <c r="F30" s="9"/>
      <c r="G30" s="9"/>
      <c r="H30" s="9"/>
      <c r="I30" s="9"/>
      <c r="J30" s="9"/>
      <c r="K30" s="10">
        <f t="shared" si="0"/>
        <v>4290.8438061041288</v>
      </c>
      <c r="L30" s="10">
        <v>7250</v>
      </c>
      <c r="M30" s="10">
        <f t="shared" si="4"/>
        <v>6269.5745990474779</v>
      </c>
      <c r="N30" s="10">
        <v>11950</v>
      </c>
      <c r="O30" s="10"/>
      <c r="P30" s="28">
        <v>4457</v>
      </c>
      <c r="Q30" s="12">
        <f t="shared" si="2"/>
        <v>4.4569999999999999</v>
      </c>
      <c r="R30" s="28">
        <f t="shared" si="1"/>
        <v>19124.290843806102</v>
      </c>
      <c r="S30" s="28">
        <v>4303</v>
      </c>
      <c r="T30" s="12">
        <f t="shared" si="3"/>
        <v>4.3029999999999999</v>
      </c>
      <c r="U30" s="28"/>
      <c r="V30" s="12"/>
      <c r="W30" s="28"/>
      <c r="X30" s="12"/>
      <c r="AA30" s="68">
        <v>43709</v>
      </c>
      <c r="AB30" s="9">
        <v>2.6124999999999998</v>
      </c>
      <c r="AC30" s="9">
        <v>2.7125000000000004</v>
      </c>
      <c r="AD30" s="9">
        <v>2.7625000000000002</v>
      </c>
    </row>
    <row r="31" spans="2:30" x14ac:dyDescent="0.25">
      <c r="B31" s="8">
        <v>41000</v>
      </c>
      <c r="C31" s="9">
        <f t="shared" si="5"/>
        <v>1.6712978902953584</v>
      </c>
      <c r="D31" s="9">
        <f>+'Prom mensual'!D152</f>
        <v>1.5628298305084745</v>
      </c>
      <c r="E31" s="9">
        <v>2.8099999999999996</v>
      </c>
      <c r="F31" s="9"/>
      <c r="G31" s="9"/>
      <c r="H31" s="9"/>
      <c r="I31" s="9"/>
      <c r="J31" s="9"/>
      <c r="K31" s="10">
        <f t="shared" si="0"/>
        <v>4217.0818505338084</v>
      </c>
      <c r="L31" s="10">
        <v>7048</v>
      </c>
      <c r="M31" s="10">
        <f t="shared" si="4"/>
        <v>6590.5813137101159</v>
      </c>
      <c r="N31" s="10">
        <v>11850</v>
      </c>
      <c r="O31" s="10"/>
      <c r="P31" s="28">
        <v>4434</v>
      </c>
      <c r="Q31" s="12">
        <f t="shared" si="2"/>
        <v>4.4340000000000002</v>
      </c>
      <c r="R31" s="28">
        <f t="shared" si="1"/>
        <v>18698.540925266909</v>
      </c>
      <c r="S31" s="28">
        <v>4296</v>
      </c>
      <c r="T31" s="12">
        <f t="shared" si="3"/>
        <v>4.2960000000000003</v>
      </c>
      <c r="U31" s="28"/>
      <c r="V31" s="12"/>
      <c r="W31" s="28"/>
      <c r="X31" s="12"/>
      <c r="AA31" s="68">
        <v>43739</v>
      </c>
      <c r="AB31" s="9">
        <v>2.65</v>
      </c>
      <c r="AC31" s="9">
        <v>2.75</v>
      </c>
      <c r="AD31" s="9">
        <v>2.8099999999999996</v>
      </c>
    </row>
    <row r="32" spans="2:30" x14ac:dyDescent="0.25">
      <c r="B32" s="11" t="s">
        <v>20</v>
      </c>
      <c r="C32" s="9">
        <f t="shared" si="5"/>
        <v>1.8782072847682119</v>
      </c>
      <c r="D32" s="9">
        <f>+'Prom mensual'!D158</f>
        <v>1.4430960956284153</v>
      </c>
      <c r="E32" s="9">
        <v>2.7879999999999998</v>
      </c>
      <c r="F32" s="9"/>
      <c r="G32" s="9"/>
      <c r="H32" s="9"/>
      <c r="I32" s="9"/>
      <c r="J32" s="9"/>
      <c r="K32" s="10">
        <f t="shared" si="0"/>
        <v>4332.8550932568151</v>
      </c>
      <c r="L32" s="10">
        <v>8138</v>
      </c>
      <c r="M32" s="10">
        <f t="shared" si="4"/>
        <v>6252.7262680026033</v>
      </c>
      <c r="N32" s="10">
        <v>12080</v>
      </c>
      <c r="O32" s="10"/>
      <c r="P32" s="28">
        <v>4325</v>
      </c>
      <c r="Q32" s="12">
        <f t="shared" si="2"/>
        <v>4.3250000000000002</v>
      </c>
      <c r="R32" s="28">
        <f t="shared" si="1"/>
        <v>18739.598278335725</v>
      </c>
      <c r="S32" s="28">
        <v>4224</v>
      </c>
      <c r="T32" s="12">
        <f t="shared" si="3"/>
        <v>4.2240000000000002</v>
      </c>
      <c r="U32" s="28"/>
      <c r="V32" s="12"/>
      <c r="W32" s="28"/>
      <c r="X32" s="12"/>
      <c r="AA32" s="68">
        <v>43770</v>
      </c>
      <c r="AB32" s="9">
        <v>2.7499999999999996</v>
      </c>
      <c r="AC32" s="9">
        <v>2.8124999999999996</v>
      </c>
      <c r="AD32" s="9">
        <v>2.8625000000000003</v>
      </c>
    </row>
    <row r="33" spans="2:30" x14ac:dyDescent="0.25">
      <c r="B33" s="8">
        <v>41061</v>
      </c>
      <c r="C33" s="9">
        <f t="shared" si="5"/>
        <v>1.8989490486257927</v>
      </c>
      <c r="D33" s="12">
        <f>+'Prom mensual'!D163</f>
        <v>1.4880204798638275</v>
      </c>
      <c r="E33" s="12">
        <v>2.7025000000000001</v>
      </c>
      <c r="F33" s="12"/>
      <c r="G33" s="12"/>
      <c r="H33" s="12"/>
      <c r="I33" s="12"/>
      <c r="J33" s="12"/>
      <c r="K33" s="10">
        <f t="shared" si="0"/>
        <v>4375.5781683626274</v>
      </c>
      <c r="L33" s="10">
        <v>8309</v>
      </c>
      <c r="M33" s="10">
        <f t="shared" si="4"/>
        <v>6510.9499257686439</v>
      </c>
      <c r="N33" s="10">
        <v>11825</v>
      </c>
      <c r="O33" s="10"/>
      <c r="P33" s="28">
        <v>4106</v>
      </c>
      <c r="Q33" s="12">
        <f t="shared" si="2"/>
        <v>4.1059999999999999</v>
      </c>
      <c r="R33" s="28">
        <f t="shared" si="1"/>
        <v>17966.123959296947</v>
      </c>
      <c r="S33" s="28">
        <v>4008</v>
      </c>
      <c r="T33" s="12">
        <f t="shared" si="3"/>
        <v>4.008</v>
      </c>
      <c r="U33" s="28"/>
      <c r="V33" s="12"/>
      <c r="W33" s="28"/>
      <c r="X33" s="12"/>
      <c r="AA33" s="68">
        <v>43800</v>
      </c>
      <c r="AB33" s="9">
        <v>2.875</v>
      </c>
      <c r="AC33" s="9">
        <v>2.875</v>
      </c>
      <c r="AD33" s="9">
        <v>2.9249999999999998</v>
      </c>
    </row>
    <row r="34" spans="2:30" x14ac:dyDescent="0.25">
      <c r="B34" s="8">
        <v>41091</v>
      </c>
      <c r="C34" s="9">
        <f t="shared" si="5"/>
        <v>1.8535514546965921</v>
      </c>
      <c r="D34" s="9">
        <f>+'Prom mensual'!D169</f>
        <v>1.4725636664203432</v>
      </c>
      <c r="E34" s="9">
        <v>2.714</v>
      </c>
      <c r="F34" s="9"/>
      <c r="G34" s="9"/>
      <c r="H34" s="9"/>
      <c r="I34" s="9"/>
      <c r="J34" s="9"/>
      <c r="K34" s="10">
        <f t="shared" si="0"/>
        <v>4432.5718496683858</v>
      </c>
      <c r="L34" s="10">
        <v>8216</v>
      </c>
      <c r="M34" s="10">
        <f t="shared" si="4"/>
        <v>6527.2442546192806</v>
      </c>
      <c r="N34" s="10">
        <v>12030</v>
      </c>
      <c r="O34" s="10"/>
      <c r="P34" s="28">
        <v>4004</v>
      </c>
      <c r="Q34" s="12">
        <f t="shared" si="2"/>
        <v>4.0039999999999996</v>
      </c>
      <c r="R34" s="28">
        <f t="shared" si="1"/>
        <v>17748.017686072213</v>
      </c>
      <c r="S34" s="28">
        <v>3937</v>
      </c>
      <c r="T34" s="12">
        <f t="shared" si="3"/>
        <v>3.9369999999999998</v>
      </c>
      <c r="U34" s="28"/>
      <c r="V34" s="12"/>
      <c r="W34" s="28"/>
      <c r="X34" s="12"/>
    </row>
    <row r="35" spans="2:30" x14ac:dyDescent="0.25">
      <c r="B35" s="8">
        <v>41122</v>
      </c>
      <c r="C35" s="9">
        <f t="shared" si="5"/>
        <v>1.9033764824120603</v>
      </c>
      <c r="D35" s="9">
        <f>+'Prom mensual'!D174</f>
        <v>1.5673872897286996</v>
      </c>
      <c r="E35" s="9">
        <v>2.8450000000000002</v>
      </c>
      <c r="F35" s="9"/>
      <c r="G35" s="9"/>
      <c r="H35" s="9"/>
      <c r="I35" s="9"/>
      <c r="J35" s="9"/>
      <c r="K35" s="10">
        <f t="shared" si="0"/>
        <v>4371.7047451669596</v>
      </c>
      <c r="L35" s="10">
        <v>8321</v>
      </c>
      <c r="M35" s="10">
        <f t="shared" si="4"/>
        <v>6852.1544520213356</v>
      </c>
      <c r="N35" s="10">
        <v>12437.5</v>
      </c>
      <c r="O35" s="10"/>
      <c r="P35" s="28">
        <v>4048</v>
      </c>
      <c r="Q35" s="12">
        <f t="shared" si="2"/>
        <v>4.048</v>
      </c>
      <c r="R35" s="28">
        <f t="shared" si="1"/>
        <v>17696.660808435852</v>
      </c>
      <c r="S35" s="28">
        <v>3909</v>
      </c>
      <c r="T35" s="12">
        <f t="shared" si="3"/>
        <v>3.9089999999999998</v>
      </c>
      <c r="U35" s="28"/>
      <c r="V35" s="12"/>
      <c r="W35" s="28"/>
      <c r="X35" s="12"/>
    </row>
    <row r="36" spans="2:30" x14ac:dyDescent="0.25">
      <c r="B36" s="8">
        <v>41153</v>
      </c>
      <c r="C36" s="9">
        <f t="shared" si="5"/>
        <v>1.8334990644875018</v>
      </c>
      <c r="D36" s="9">
        <f>+'Prom mensual'!D179</f>
        <v>1.516002946042605</v>
      </c>
      <c r="E36" s="9">
        <v>2.90995791484852</v>
      </c>
      <c r="F36" s="9"/>
      <c r="G36" s="9"/>
      <c r="H36" s="9"/>
      <c r="I36" s="9"/>
      <c r="J36" s="9"/>
      <c r="K36" s="10">
        <f t="shared" si="0"/>
        <v>4433.0538026600698</v>
      </c>
      <c r="L36" s="10">
        <v>8128</v>
      </c>
      <c r="M36" s="10">
        <f t="shared" si="4"/>
        <v>6720.522624798039</v>
      </c>
      <c r="N36" s="10">
        <v>12900</v>
      </c>
      <c r="O36" s="10"/>
      <c r="P36" s="28">
        <v>4101</v>
      </c>
      <c r="Q36" s="12">
        <f t="shared" si="2"/>
        <v>4.101</v>
      </c>
      <c r="R36" s="28">
        <f t="shared" ref="R36:R67" si="6">(P36/1000)*K36</f>
        <v>18179.953644708945</v>
      </c>
      <c r="S36" s="28">
        <v>4010</v>
      </c>
      <c r="T36" s="12">
        <f t="shared" si="3"/>
        <v>4.01</v>
      </c>
      <c r="U36" s="28"/>
      <c r="V36" s="12"/>
      <c r="W36" s="28"/>
      <c r="X36" s="12"/>
    </row>
    <row r="37" spans="2:30" x14ac:dyDescent="0.25">
      <c r="B37" s="11" t="s">
        <v>21</v>
      </c>
      <c r="C37" s="9">
        <f t="shared" si="5"/>
        <v>1.8384478817723462</v>
      </c>
      <c r="D37" s="9">
        <f>+'Prom mensual'!D185</f>
        <v>1.4635062041370599</v>
      </c>
      <c r="E37" s="9">
        <v>2.95656823092044</v>
      </c>
      <c r="F37" s="9"/>
      <c r="G37" s="9"/>
      <c r="H37" s="9"/>
      <c r="I37" s="9"/>
      <c r="J37" s="9"/>
      <c r="K37" s="10">
        <f t="shared" si="0"/>
        <v>4464.6356752235588</v>
      </c>
      <c r="L37" s="10">
        <v>8208</v>
      </c>
      <c r="M37" s="10">
        <f t="shared" si="4"/>
        <v>6534.0220099013295</v>
      </c>
      <c r="N37" s="10">
        <v>13200</v>
      </c>
      <c r="O37" s="10"/>
      <c r="P37" s="28">
        <v>4114</v>
      </c>
      <c r="Q37" s="12">
        <f t="shared" si="2"/>
        <v>4.1139999999999999</v>
      </c>
      <c r="R37" s="28">
        <f t="shared" si="6"/>
        <v>18367.511167869721</v>
      </c>
      <c r="S37" s="28">
        <v>3946</v>
      </c>
      <c r="T37" s="12">
        <f t="shared" si="3"/>
        <v>3.9460000000000002</v>
      </c>
      <c r="U37" s="28"/>
      <c r="V37" s="12"/>
      <c r="W37" s="28"/>
      <c r="X37" s="12"/>
    </row>
    <row r="38" spans="2:30" x14ac:dyDescent="0.25">
      <c r="B38" s="8">
        <v>41214</v>
      </c>
      <c r="C38" s="9">
        <f t="shared" si="5"/>
        <v>1.8243833185453955</v>
      </c>
      <c r="D38" s="9">
        <f>+'Prom mensual'!D190</f>
        <v>1.5851825241936628</v>
      </c>
      <c r="E38" s="9">
        <v>3.0000423874904376</v>
      </c>
      <c r="F38" s="9"/>
      <c r="G38" s="9"/>
      <c r="H38" s="9"/>
      <c r="I38" s="9"/>
      <c r="J38" s="9"/>
      <c r="K38" s="10">
        <f t="shared" si="0"/>
        <v>4474.9367728867765</v>
      </c>
      <c r="L38" s="10">
        <v>8164</v>
      </c>
      <c r="M38" s="10">
        <f t="shared" si="4"/>
        <v>7093.5915692517037</v>
      </c>
      <c r="N38" s="10">
        <v>13425</v>
      </c>
      <c r="O38" s="10"/>
      <c r="P38" s="28">
        <v>4230</v>
      </c>
      <c r="Q38" s="12">
        <f t="shared" si="2"/>
        <v>4.2300000000000004</v>
      </c>
      <c r="R38" s="28">
        <f t="shared" si="6"/>
        <v>18928.982549311066</v>
      </c>
      <c r="S38" s="28">
        <v>3742</v>
      </c>
      <c r="T38" s="12">
        <f t="shared" si="3"/>
        <v>3.742</v>
      </c>
      <c r="U38" s="28"/>
      <c r="V38" s="12"/>
      <c r="W38" s="28"/>
      <c r="X38" s="12"/>
    </row>
    <row r="39" spans="2:30" x14ac:dyDescent="0.25">
      <c r="B39" s="11" t="s">
        <v>22</v>
      </c>
      <c r="C39" s="9">
        <f t="shared" si="5"/>
        <v>1.8599716785031009</v>
      </c>
      <c r="D39" s="9">
        <f>+'Prom mensual'!D195</f>
        <v>1.4705888072199607</v>
      </c>
      <c r="E39" s="9">
        <v>3.0485681271853151</v>
      </c>
      <c r="F39" s="9"/>
      <c r="G39" s="9"/>
      <c r="H39" s="9"/>
      <c r="I39" s="9"/>
      <c r="J39" s="9"/>
      <c r="K39" s="10">
        <f t="shared" si="0"/>
        <v>4346.3027386019003</v>
      </c>
      <c r="L39" s="10">
        <v>8084</v>
      </c>
      <c r="M39" s="10">
        <f t="shared" si="4"/>
        <v>6391.6241601774173</v>
      </c>
      <c r="N39" s="10">
        <v>13250</v>
      </c>
      <c r="O39" s="10"/>
      <c r="P39" s="28">
        <v>4150</v>
      </c>
      <c r="Q39" s="12">
        <f t="shared" si="2"/>
        <v>4.1500000000000004</v>
      </c>
      <c r="R39" s="28">
        <f t="shared" si="6"/>
        <v>18037.156365197887</v>
      </c>
      <c r="S39" s="28">
        <v>3839</v>
      </c>
      <c r="T39" s="12">
        <f t="shared" si="3"/>
        <v>3.839</v>
      </c>
      <c r="U39" s="28"/>
      <c r="V39" s="12"/>
      <c r="W39" s="28"/>
      <c r="X39" s="12"/>
    </row>
    <row r="40" spans="2:30" x14ac:dyDescent="0.25">
      <c r="B40" s="11" t="s">
        <v>23</v>
      </c>
      <c r="C40" s="9">
        <f t="shared" si="5"/>
        <v>1.8587507969390509</v>
      </c>
      <c r="D40" s="9">
        <f>+'Prom mensual'!D201</f>
        <v>1.5487144695267525</v>
      </c>
      <c r="E40" s="9">
        <v>3.0939876244405413</v>
      </c>
      <c r="F40" s="9">
        <v>3.2260118481592741</v>
      </c>
      <c r="G40" s="9"/>
      <c r="H40" s="9"/>
      <c r="I40" s="9"/>
      <c r="J40" s="9"/>
      <c r="K40" s="10">
        <f t="shared" si="0"/>
        <v>4240.4823782617341</v>
      </c>
      <c r="L40" s="10">
        <v>7882</v>
      </c>
      <c r="M40" s="10">
        <f t="shared" si="4"/>
        <v>6567.296416987163</v>
      </c>
      <c r="N40" s="10">
        <v>13120</v>
      </c>
      <c r="O40" s="10">
        <v>13680</v>
      </c>
      <c r="P40" s="28">
        <v>4114</v>
      </c>
      <c r="Q40" s="12">
        <f t="shared" si="2"/>
        <v>4.1139999999999999</v>
      </c>
      <c r="R40" s="28">
        <f t="shared" si="6"/>
        <v>17445.344504168774</v>
      </c>
      <c r="S40" s="28">
        <v>3848</v>
      </c>
      <c r="T40" s="12">
        <f t="shared" si="3"/>
        <v>3.8479999999999999</v>
      </c>
      <c r="U40" s="28">
        <v>6235.5842974484776</v>
      </c>
      <c r="V40" s="12">
        <f t="shared" ref="V40:V51" si="7">U40/1000</f>
        <v>6.2355842974484776</v>
      </c>
      <c r="W40" s="28"/>
      <c r="X40" s="12">
        <f t="shared" ref="X40:X103" si="8">W40/1000</f>
        <v>0</v>
      </c>
    </row>
    <row r="41" spans="2:30" x14ac:dyDescent="0.25">
      <c r="B41" s="11" t="s">
        <v>24</v>
      </c>
      <c r="C41" s="9">
        <f t="shared" si="5"/>
        <v>1.8598240658622811</v>
      </c>
      <c r="D41" s="9">
        <f>+'Prom mensual'!D206</f>
        <v>1.5832881970649302</v>
      </c>
      <c r="E41" s="9">
        <v>3.2108353035458088</v>
      </c>
      <c r="F41" s="9">
        <v>3.352515062115315</v>
      </c>
      <c r="G41" s="9"/>
      <c r="H41" s="9"/>
      <c r="I41" s="9"/>
      <c r="J41" s="9"/>
      <c r="K41" s="10">
        <f t="shared" si="0"/>
        <v>4064.3629355851876</v>
      </c>
      <c r="L41" s="10">
        <v>7559</v>
      </c>
      <c r="M41" s="10">
        <f t="shared" si="4"/>
        <v>6435.0578645001988</v>
      </c>
      <c r="N41" s="10">
        <v>13050</v>
      </c>
      <c r="O41" s="10">
        <v>13596.76</v>
      </c>
      <c r="P41" s="28">
        <v>4320</v>
      </c>
      <c r="Q41" s="12">
        <f t="shared" si="2"/>
        <v>4.32</v>
      </c>
      <c r="R41" s="28">
        <f t="shared" si="6"/>
        <v>17558.047881728013</v>
      </c>
      <c r="S41" s="28">
        <v>3941</v>
      </c>
      <c r="T41" s="12">
        <f t="shared" si="3"/>
        <v>3.9409999999999998</v>
      </c>
      <c r="U41" s="28">
        <v>6257.9984083235477</v>
      </c>
      <c r="V41" s="12">
        <f t="shared" si="7"/>
        <v>6.257998408323548</v>
      </c>
      <c r="W41" s="28"/>
      <c r="X41" s="12">
        <f t="shared" si="8"/>
        <v>0</v>
      </c>
    </row>
    <row r="42" spans="2:30" x14ac:dyDescent="0.25">
      <c r="B42" s="8">
        <v>41334</v>
      </c>
      <c r="C42" s="9">
        <f t="shared" si="5"/>
        <v>1.9258373671288012</v>
      </c>
      <c r="D42" s="9">
        <f>+'Prom mensual'!D211</f>
        <v>1.4969280939141316</v>
      </c>
      <c r="E42" s="9">
        <v>3.1181163054114087</v>
      </c>
      <c r="F42" s="9">
        <v>3.375</v>
      </c>
      <c r="G42" s="9"/>
      <c r="H42" s="9"/>
      <c r="I42" s="9"/>
      <c r="J42" s="9"/>
      <c r="K42" s="10">
        <f t="shared" si="0"/>
        <v>4056.9365478915133</v>
      </c>
      <c r="L42" s="10">
        <v>7813</v>
      </c>
      <c r="M42" s="10">
        <f t="shared" si="4"/>
        <v>6072.9422937658201</v>
      </c>
      <c r="N42" s="10">
        <v>12650</v>
      </c>
      <c r="O42" s="10">
        <v>13510.687419970738</v>
      </c>
      <c r="P42" s="28">
        <v>4196</v>
      </c>
      <c r="Q42" s="12">
        <f t="shared" si="2"/>
        <v>4.1959999999999997</v>
      </c>
      <c r="R42" s="28">
        <f t="shared" si="6"/>
        <v>17022.90575495279</v>
      </c>
      <c r="S42" s="28">
        <v>3860</v>
      </c>
      <c r="T42" s="12">
        <f t="shared" si="3"/>
        <v>3.86</v>
      </c>
      <c r="U42" s="28">
        <v>6270.5046671172177</v>
      </c>
      <c r="V42" s="12">
        <f t="shared" si="7"/>
        <v>6.2705046671172173</v>
      </c>
      <c r="W42" s="28"/>
      <c r="X42" s="12">
        <f t="shared" si="8"/>
        <v>0</v>
      </c>
    </row>
    <row r="43" spans="2:30" x14ac:dyDescent="0.25">
      <c r="B43" s="8">
        <v>41365</v>
      </c>
      <c r="C43" s="9">
        <f t="shared" si="5"/>
        <v>1.8717386739399597</v>
      </c>
      <c r="D43" s="9">
        <f>+'Prom mensual'!D217</f>
        <v>1.4615480980712092</v>
      </c>
      <c r="E43" s="9">
        <v>2.9565154346297042</v>
      </c>
      <c r="F43" s="9">
        <v>3.3</v>
      </c>
      <c r="G43" s="9"/>
      <c r="H43" s="9"/>
      <c r="I43" s="9"/>
      <c r="J43" s="9"/>
      <c r="K43" s="10">
        <f t="shared" si="0"/>
        <v>4160.3029890965354</v>
      </c>
      <c r="L43" s="10">
        <v>7787</v>
      </c>
      <c r="M43" s="10">
        <f t="shared" si="4"/>
        <v>6080.4829211140077</v>
      </c>
      <c r="N43" s="10">
        <v>12300</v>
      </c>
      <c r="O43" s="10">
        <v>13581.311455912506</v>
      </c>
      <c r="P43" s="28">
        <v>4250</v>
      </c>
      <c r="Q43" s="12">
        <f t="shared" si="2"/>
        <v>4.25</v>
      </c>
      <c r="R43" s="28">
        <f t="shared" si="6"/>
        <v>17681.287703660277</v>
      </c>
      <c r="S43" s="28">
        <v>3926</v>
      </c>
      <c r="T43" s="12">
        <f t="shared" si="3"/>
        <v>3.9260000000000002</v>
      </c>
      <c r="U43" s="28">
        <v>6121.3069995362712</v>
      </c>
      <c r="V43" s="12">
        <f t="shared" si="7"/>
        <v>6.1213069995362712</v>
      </c>
      <c r="W43" s="28"/>
      <c r="X43" s="12">
        <f t="shared" si="8"/>
        <v>0</v>
      </c>
    </row>
    <row r="44" spans="2:30" x14ac:dyDescent="0.25">
      <c r="B44" s="11" t="s">
        <v>25</v>
      </c>
      <c r="C44" s="9">
        <f t="shared" si="5"/>
        <v>1.7333244857332448</v>
      </c>
      <c r="D44" s="9">
        <f>+'Prom mensual'!D222</f>
        <v>1.4367127632540526</v>
      </c>
      <c r="E44" s="9">
        <v>2.85</v>
      </c>
      <c r="F44" s="9">
        <v>3.2</v>
      </c>
      <c r="G44" s="9"/>
      <c r="H44" s="9"/>
      <c r="I44" s="9"/>
      <c r="J44" s="9"/>
      <c r="K44" s="10">
        <v>4249.0601503759399</v>
      </c>
      <c r="L44" s="10">
        <v>7365</v>
      </c>
      <c r="M44" s="10">
        <f t="shared" si="4"/>
        <v>6104.6789498792969</v>
      </c>
      <c r="N44" s="10">
        <v>12109.5</v>
      </c>
      <c r="O44" s="10">
        <v>13596.992481203008</v>
      </c>
      <c r="P44" s="28">
        <v>5104.2087773031099</v>
      </c>
      <c r="Q44" s="12">
        <f t="shared" si="2"/>
        <v>5.1042087773031097</v>
      </c>
      <c r="R44" s="28">
        <f t="shared" si="6"/>
        <v>21688.090114837745</v>
      </c>
      <c r="S44" s="28">
        <v>3889</v>
      </c>
      <c r="T44" s="12">
        <f t="shared" si="3"/>
        <v>3.8889999999999998</v>
      </c>
      <c r="U44" s="28">
        <v>5918.4243882432193</v>
      </c>
      <c r="V44" s="12">
        <f t="shared" si="7"/>
        <v>5.9184243882432188</v>
      </c>
      <c r="W44" s="28"/>
      <c r="X44" s="12">
        <f t="shared" si="8"/>
        <v>0</v>
      </c>
    </row>
    <row r="45" spans="2:30" x14ac:dyDescent="0.25">
      <c r="B45" s="8" t="s">
        <v>101</v>
      </c>
      <c r="C45" s="9">
        <f t="shared" si="5"/>
        <v>1.731451157538114</v>
      </c>
      <c r="D45" s="9">
        <f>+'Prom mensual'!D227</f>
        <v>1.5321412622284185</v>
      </c>
      <c r="E45" s="9">
        <v>2.9124999999999996</v>
      </c>
      <c r="F45" s="9">
        <v>3.1500000000000004</v>
      </c>
      <c r="G45" s="9"/>
      <c r="H45" s="9"/>
      <c r="I45" s="9"/>
      <c r="J45" s="9"/>
      <c r="K45" s="10">
        <v>4427.5</v>
      </c>
      <c r="L45" s="10">
        <v>7666</v>
      </c>
      <c r="M45" s="10">
        <f t="shared" si="4"/>
        <v>6783.5554385163232</v>
      </c>
      <c r="N45" s="10">
        <v>12896.25</v>
      </c>
      <c r="O45" s="10">
        <v>13948</v>
      </c>
      <c r="P45" s="28">
        <v>5114.5139878970558</v>
      </c>
      <c r="Q45" s="12">
        <f t="shared" si="2"/>
        <v>5.1145139878970562</v>
      </c>
      <c r="R45" s="28">
        <f t="shared" si="6"/>
        <v>22644.510681414216</v>
      </c>
      <c r="S45" s="28">
        <v>3871</v>
      </c>
      <c r="T45" s="12">
        <f t="shared" si="3"/>
        <v>3.871</v>
      </c>
      <c r="U45" s="28">
        <v>5853.8038387867919</v>
      </c>
      <c r="V45" s="12">
        <f t="shared" si="7"/>
        <v>5.8538038387867921</v>
      </c>
      <c r="W45" s="28"/>
      <c r="X45" s="12">
        <f t="shared" si="8"/>
        <v>0</v>
      </c>
    </row>
    <row r="46" spans="2:30" x14ac:dyDescent="0.25">
      <c r="B46" s="8" t="s">
        <v>102</v>
      </c>
      <c r="C46" s="9">
        <f t="shared" si="5"/>
        <v>1.6346838824577026</v>
      </c>
      <c r="D46" s="9">
        <f>+'Prom mensual'!D233</f>
        <v>1.5161618705043418</v>
      </c>
      <c r="E46" s="9">
        <v>2.9279999999999999</v>
      </c>
      <c r="F46" s="9">
        <v>3.11</v>
      </c>
      <c r="G46" s="9"/>
      <c r="H46" s="9"/>
      <c r="I46" s="9"/>
      <c r="J46" s="9"/>
      <c r="K46" s="10">
        <v>4492</v>
      </c>
      <c r="L46" s="10">
        <v>7343</v>
      </c>
      <c r="M46" s="10">
        <f t="shared" si="4"/>
        <v>6810.5991223055034</v>
      </c>
      <c r="N46" s="10">
        <v>13152.679999999998</v>
      </c>
      <c r="O46" s="10">
        <v>13971.6</v>
      </c>
      <c r="P46" s="28">
        <v>5157.4275934882808</v>
      </c>
      <c r="Q46" s="12">
        <f t="shared" si="2"/>
        <v>5.1574275934882809</v>
      </c>
      <c r="R46" s="28">
        <f t="shared" si="6"/>
        <v>23167.164749949359</v>
      </c>
      <c r="S46" s="28">
        <v>3800</v>
      </c>
      <c r="T46" s="12">
        <f t="shared" si="3"/>
        <v>3.8</v>
      </c>
      <c r="U46" s="28">
        <v>5725.4272581667456</v>
      </c>
      <c r="V46" s="12">
        <f t="shared" si="7"/>
        <v>5.7254272581667456</v>
      </c>
      <c r="W46" s="28"/>
      <c r="X46" s="12">
        <f t="shared" si="8"/>
        <v>0</v>
      </c>
    </row>
    <row r="47" spans="2:30" x14ac:dyDescent="0.25">
      <c r="B47" s="11" t="s">
        <v>103</v>
      </c>
      <c r="C47" s="9">
        <f t="shared" si="5"/>
        <v>1.6589426321709786</v>
      </c>
      <c r="D47" s="9">
        <f>+'Prom mensual'!D238</f>
        <v>1.4896045856900093</v>
      </c>
      <c r="E47" s="9">
        <v>2.9625000000000004</v>
      </c>
      <c r="F47" s="9">
        <v>3.0250000000000004</v>
      </c>
      <c r="G47" s="9"/>
      <c r="H47" s="9"/>
      <c r="I47" s="9"/>
      <c r="J47" s="9"/>
      <c r="K47" s="10">
        <v>4445</v>
      </c>
      <c r="L47" s="10">
        <v>7374</v>
      </c>
      <c r="M47" s="10">
        <f t="shared" si="4"/>
        <v>6621.2923833920913</v>
      </c>
      <c r="N47" s="10">
        <v>13168.375</v>
      </c>
      <c r="O47" s="10">
        <v>13446.25</v>
      </c>
      <c r="P47" s="28">
        <v>5146.957112291122</v>
      </c>
      <c r="Q47" s="12">
        <f t="shared" si="2"/>
        <v>5.1469571122911217</v>
      </c>
      <c r="R47" s="28">
        <f t="shared" si="6"/>
        <v>22878.224364134036</v>
      </c>
      <c r="S47" s="28">
        <v>3892</v>
      </c>
      <c r="T47" s="12">
        <f t="shared" si="3"/>
        <v>3.8919999999999999</v>
      </c>
      <c r="U47" s="28">
        <v>5584.5653546523472</v>
      </c>
      <c r="V47" s="12">
        <f t="shared" si="7"/>
        <v>5.584565354652347</v>
      </c>
      <c r="W47" s="28"/>
      <c r="X47" s="12">
        <f t="shared" si="8"/>
        <v>0</v>
      </c>
    </row>
    <row r="48" spans="2:30" x14ac:dyDescent="0.25">
      <c r="B48" s="8" t="s">
        <v>104</v>
      </c>
      <c r="C48" s="9">
        <f t="shared" si="5"/>
        <v>1.626457399103139</v>
      </c>
      <c r="D48" s="9">
        <f>+'Prom mensual'!D243</f>
        <v>1.5878392780836035</v>
      </c>
      <c r="E48" s="9">
        <v>3.0425</v>
      </c>
      <c r="F48" s="9">
        <v>3.105</v>
      </c>
      <c r="G48" s="9"/>
      <c r="H48" s="9"/>
      <c r="I48" s="9"/>
      <c r="J48" s="9"/>
      <c r="K48" s="10">
        <v>4460</v>
      </c>
      <c r="L48" s="10">
        <v>7254</v>
      </c>
      <c r="M48" s="10">
        <f t="shared" si="4"/>
        <v>7081.7631802528713</v>
      </c>
      <c r="N48" s="10">
        <v>13569.225</v>
      </c>
      <c r="O48" s="10">
        <v>13848.1</v>
      </c>
      <c r="P48" s="28">
        <v>5225.157970618483</v>
      </c>
      <c r="Q48" s="12">
        <f t="shared" si="2"/>
        <v>5.2251579706184828</v>
      </c>
      <c r="R48" s="28">
        <f t="shared" si="6"/>
        <v>23304.204548958434</v>
      </c>
      <c r="S48" s="28">
        <v>3858</v>
      </c>
      <c r="T48" s="12">
        <f t="shared" si="3"/>
        <v>3.8580000000000001</v>
      </c>
      <c r="U48" s="28">
        <v>5428.8785807438471</v>
      </c>
      <c r="V48" s="12">
        <f t="shared" si="7"/>
        <v>5.4288785807438469</v>
      </c>
      <c r="W48" s="28"/>
      <c r="X48" s="12">
        <f t="shared" si="8"/>
        <v>0</v>
      </c>
    </row>
    <row r="49" spans="2:24" x14ac:dyDescent="0.25">
      <c r="B49" s="8" t="s">
        <v>105</v>
      </c>
      <c r="C49" s="9">
        <f t="shared" si="5"/>
        <v>1.8223418573351278</v>
      </c>
      <c r="D49" s="9">
        <f>+'Prom mensual'!D249</f>
        <v>1.6891659192825113</v>
      </c>
      <c r="E49" s="9">
        <v>3.29</v>
      </c>
      <c r="F49" s="9">
        <v>3.34</v>
      </c>
      <c r="G49" s="9"/>
      <c r="H49" s="9"/>
      <c r="I49" s="9"/>
      <c r="J49" s="9"/>
      <c r="K49" s="10">
        <v>4458</v>
      </c>
      <c r="L49" s="10">
        <v>8124</v>
      </c>
      <c r="M49" s="10">
        <f t="shared" si="4"/>
        <v>7530.3016681614354</v>
      </c>
      <c r="N49" s="10">
        <v>14666.5</v>
      </c>
      <c r="O49" s="10">
        <v>14889.5</v>
      </c>
      <c r="P49" s="28">
        <v>4601.9253438637388</v>
      </c>
      <c r="Q49" s="12">
        <f t="shared" si="2"/>
        <v>4.6019253438637389</v>
      </c>
      <c r="R49" s="28">
        <f t="shared" si="6"/>
        <v>20515.383182944548</v>
      </c>
      <c r="S49" s="28">
        <v>4143</v>
      </c>
      <c r="T49" s="12">
        <f t="shared" si="3"/>
        <v>4.1429999999999998</v>
      </c>
      <c r="U49" s="28">
        <v>5427.0327491778198</v>
      </c>
      <c r="V49" s="12">
        <f t="shared" si="7"/>
        <v>5.4270327491778199</v>
      </c>
      <c r="W49" s="28"/>
      <c r="X49" s="12">
        <f t="shared" si="8"/>
        <v>0</v>
      </c>
    </row>
    <row r="50" spans="2:24" x14ac:dyDescent="0.25">
      <c r="B50" s="11" t="s">
        <v>106</v>
      </c>
      <c r="C50" s="9">
        <f t="shared" si="5"/>
        <v>1.8156443444006753</v>
      </c>
      <c r="D50" s="9">
        <f>+'Prom mensual'!D254</f>
        <v>1.6796973664141543</v>
      </c>
      <c r="E50" s="9">
        <v>3.2875000000000001</v>
      </c>
      <c r="F50" s="9">
        <v>3.3250000000000002</v>
      </c>
      <c r="G50" s="9"/>
      <c r="H50" s="9"/>
      <c r="I50" s="9"/>
      <c r="J50" s="9"/>
      <c r="K50" s="10">
        <v>4442.5</v>
      </c>
      <c r="L50" s="10">
        <v>8066</v>
      </c>
      <c r="M50" s="10">
        <f t="shared" si="4"/>
        <v>7462.055550294881</v>
      </c>
      <c r="N50" s="10">
        <v>14605.75</v>
      </c>
      <c r="O50" s="10">
        <v>14772.25</v>
      </c>
      <c r="P50" s="28">
        <v>5029.9586711679549</v>
      </c>
      <c r="Q50" s="12">
        <f t="shared" si="2"/>
        <v>5.0299586711679547</v>
      </c>
      <c r="R50" s="28">
        <f t="shared" si="6"/>
        <v>22345.59139666364</v>
      </c>
      <c r="S50" s="28">
        <v>4264</v>
      </c>
      <c r="T50" s="12">
        <f t="shared" si="3"/>
        <v>4.2640000000000002</v>
      </c>
      <c r="U50" s="28">
        <v>5792.2578012632803</v>
      </c>
      <c r="V50" s="12">
        <f t="shared" si="7"/>
        <v>5.7922578012632799</v>
      </c>
      <c r="W50" s="28"/>
      <c r="X50" s="12">
        <f t="shared" si="8"/>
        <v>0</v>
      </c>
    </row>
    <row r="51" spans="2:24" x14ac:dyDescent="0.25">
      <c r="B51" s="8" t="s">
        <v>89</v>
      </c>
      <c r="C51" s="9">
        <f t="shared" si="5"/>
        <v>1.5506666666666666</v>
      </c>
      <c r="D51" s="9">
        <f>+'Prom mensual'!D260</f>
        <v>1.5862928781094863</v>
      </c>
      <c r="E51" s="9">
        <v>3.19</v>
      </c>
      <c r="F51" s="9">
        <v>3.2600000000000002</v>
      </c>
      <c r="G51" s="9"/>
      <c r="H51" s="9"/>
      <c r="I51" s="9"/>
      <c r="J51" s="9"/>
      <c r="K51" s="10">
        <v>4500</v>
      </c>
      <c r="L51" s="10">
        <v>6978</v>
      </c>
      <c r="M51" s="10">
        <f t="shared" si="4"/>
        <v>7138.3179514926878</v>
      </c>
      <c r="N51" s="10">
        <v>14355.75</v>
      </c>
      <c r="O51" s="10">
        <v>14670.5</v>
      </c>
      <c r="P51" s="28">
        <v>4952.565103805483</v>
      </c>
      <c r="Q51" s="12">
        <f t="shared" si="2"/>
        <v>4.9525651038054832</v>
      </c>
      <c r="R51" s="28">
        <f t="shared" si="6"/>
        <v>22286.542967124675</v>
      </c>
      <c r="S51" s="28">
        <v>3880</v>
      </c>
      <c r="T51" s="12">
        <f t="shared" si="3"/>
        <v>3.88</v>
      </c>
      <c r="U51" s="28">
        <v>5651.0850735392205</v>
      </c>
      <c r="V51" s="12">
        <f t="shared" si="7"/>
        <v>5.6510850735392202</v>
      </c>
      <c r="W51" s="28"/>
      <c r="X51" s="12">
        <f t="shared" si="8"/>
        <v>0</v>
      </c>
    </row>
    <row r="52" spans="2:24" x14ac:dyDescent="0.25">
      <c r="B52" s="8" t="s">
        <v>90</v>
      </c>
      <c r="C52" s="9">
        <f t="shared" si="5"/>
        <v>1.6980645161290322</v>
      </c>
      <c r="D52" s="9">
        <f>+'Prom mensual'!D265</f>
        <v>1.7555434435808492</v>
      </c>
      <c r="E52" s="9">
        <v>3.2850000000000001</v>
      </c>
      <c r="F52" s="9">
        <v>3.3249999999999997</v>
      </c>
      <c r="G52" s="9"/>
      <c r="H52" s="9">
        <f>+'Prom mensual'!H265</f>
        <v>3.3499999999999996</v>
      </c>
      <c r="I52" s="9">
        <f>+'Prom mensual'!I265</f>
        <v>3.0249999999999995</v>
      </c>
      <c r="J52" s="9">
        <f>+'Prom mensual'!J265</f>
        <v>3.27</v>
      </c>
      <c r="K52" s="10">
        <v>4650</v>
      </c>
      <c r="L52" s="10">
        <v>7896</v>
      </c>
      <c r="M52" s="10">
        <f t="shared" si="4"/>
        <v>8163.2770126509486</v>
      </c>
      <c r="N52" s="10">
        <v>15275.625</v>
      </c>
      <c r="O52" s="10">
        <v>15461.875</v>
      </c>
      <c r="P52" s="28">
        <v>4554.6865700970884</v>
      </c>
      <c r="Q52" s="12">
        <f t="shared" si="2"/>
        <v>4.554686570097088</v>
      </c>
      <c r="R52" s="28">
        <f t="shared" si="6"/>
        <v>21179.292550951461</v>
      </c>
      <c r="S52" s="28">
        <v>3684</v>
      </c>
      <c r="T52" s="12">
        <f t="shared" si="3"/>
        <v>3.6840000000000002</v>
      </c>
      <c r="U52" s="28">
        <v>5560.0209331638753</v>
      </c>
      <c r="V52" s="12">
        <f t="shared" ref="V52:V63" si="9">U52/1000</f>
        <v>5.5600209331638757</v>
      </c>
      <c r="W52" s="28"/>
      <c r="X52" s="12">
        <f t="shared" si="8"/>
        <v>0</v>
      </c>
    </row>
    <row r="53" spans="2:24" x14ac:dyDescent="0.25">
      <c r="B53" s="11" t="s">
        <v>91</v>
      </c>
      <c r="C53" s="9">
        <f t="shared" si="5"/>
        <v>1.9497787610619468</v>
      </c>
      <c r="D53" s="9">
        <f>+'Prom mensual'!D270</f>
        <v>1.6173135887472889</v>
      </c>
      <c r="E53" s="9">
        <v>3.1625000000000001</v>
      </c>
      <c r="F53" s="9">
        <v>3.2250000000000001</v>
      </c>
      <c r="G53" s="9"/>
      <c r="H53" s="9">
        <f>+'Prom mensual'!H270</f>
        <v>3.5724999999999998</v>
      </c>
      <c r="I53" s="9">
        <f>+'Prom mensual'!I270</f>
        <v>3.09</v>
      </c>
      <c r="J53" s="9">
        <f>+'Prom mensual'!J270</f>
        <v>3.3325</v>
      </c>
      <c r="K53" s="10">
        <v>4520</v>
      </c>
      <c r="L53" s="10">
        <v>8813</v>
      </c>
      <c r="M53" s="10">
        <f t="shared" si="4"/>
        <v>7310.257421137746</v>
      </c>
      <c r="N53" s="10">
        <v>14299.375</v>
      </c>
      <c r="O53" s="10">
        <v>14583.8125</v>
      </c>
      <c r="P53" s="28">
        <v>4451.8173444395015</v>
      </c>
      <c r="Q53" s="12">
        <f t="shared" si="2"/>
        <v>4.4518173444395019</v>
      </c>
      <c r="R53" s="28">
        <f t="shared" si="6"/>
        <v>20122.214396866548</v>
      </c>
      <c r="S53" s="28">
        <v>3814</v>
      </c>
      <c r="T53" s="12">
        <f t="shared" si="3"/>
        <v>3.8140000000000001</v>
      </c>
      <c r="U53" s="28">
        <v>5501.5695689762133</v>
      </c>
      <c r="V53" s="12">
        <f t="shared" si="9"/>
        <v>5.5015695689762136</v>
      </c>
      <c r="W53" s="28"/>
      <c r="X53" s="12">
        <f t="shared" si="8"/>
        <v>0</v>
      </c>
    </row>
    <row r="54" spans="2:24" x14ac:dyDescent="0.25">
      <c r="B54" s="8" t="s">
        <v>92</v>
      </c>
      <c r="C54" s="9">
        <f t="shared" si="5"/>
        <v>1.8965711073636875</v>
      </c>
      <c r="D54" s="9">
        <f>+'Prom mensual'!D275</f>
        <v>1.5677815315315315</v>
      </c>
      <c r="E54" s="9">
        <v>3.0624999999999996</v>
      </c>
      <c r="F54" s="9">
        <v>3.1125000000000003</v>
      </c>
      <c r="G54" s="9"/>
      <c r="H54" s="9">
        <f>+'Prom mensual'!H275</f>
        <v>3.6074999999999999</v>
      </c>
      <c r="I54" s="9">
        <f>+'Prom mensual'!I275</f>
        <v>3.3400000000000003</v>
      </c>
      <c r="J54" s="9">
        <f>+'Prom mensual'!J275</f>
        <v>3.2675000000000001</v>
      </c>
      <c r="K54" s="10">
        <v>4447.5</v>
      </c>
      <c r="L54" s="10">
        <v>8435</v>
      </c>
      <c r="M54" s="10">
        <f t="shared" si="4"/>
        <v>6972.7083614864869</v>
      </c>
      <c r="N54" s="10">
        <v>13620.5</v>
      </c>
      <c r="O54" s="10">
        <v>13842.875</v>
      </c>
      <c r="P54" s="28">
        <v>4314.1346314158282</v>
      </c>
      <c r="Q54" s="12">
        <f t="shared" si="2"/>
        <v>4.3141346314158282</v>
      </c>
      <c r="R54" s="28">
        <f t="shared" si="6"/>
        <v>19187.113773221896</v>
      </c>
      <c r="S54" s="28">
        <v>3783</v>
      </c>
      <c r="T54" s="12">
        <f t="shared" si="3"/>
        <v>3.7829999999999999</v>
      </c>
      <c r="U54" s="28">
        <v>5295.5517858607291</v>
      </c>
      <c r="V54" s="12">
        <f t="shared" si="9"/>
        <v>5.2955517858607291</v>
      </c>
      <c r="W54" s="28"/>
      <c r="X54" s="12">
        <f t="shared" si="8"/>
        <v>0</v>
      </c>
    </row>
    <row r="55" spans="2:24" x14ac:dyDescent="0.25">
      <c r="B55" s="8" t="s">
        <v>93</v>
      </c>
      <c r="C55" s="9">
        <f t="shared" si="5"/>
        <v>1.9762438368444644</v>
      </c>
      <c r="D55" s="9">
        <f>+'Prom mensual'!D281</f>
        <v>1.6260702823527358</v>
      </c>
      <c r="E55" s="9">
        <v>3.16</v>
      </c>
      <c r="F55" s="9">
        <v>3.21</v>
      </c>
      <c r="G55" s="9"/>
      <c r="H55" s="9">
        <f>+'Prom mensual'!H281</f>
        <v>3.4539999999999997</v>
      </c>
      <c r="I55" s="9">
        <f>+'Prom mensual'!I281</f>
        <v>3.5720000000000001</v>
      </c>
      <c r="J55" s="9">
        <f>+'Prom mensual'!J281</f>
        <v>3.22</v>
      </c>
      <c r="K55" s="10">
        <v>4462</v>
      </c>
      <c r="L55" s="10">
        <v>8818</v>
      </c>
      <c r="M55" s="10">
        <f t="shared" si="4"/>
        <v>7255.5255998579069</v>
      </c>
      <c r="N55" s="10">
        <v>14099.8</v>
      </c>
      <c r="O55" s="10">
        <v>14322.9</v>
      </c>
      <c r="P55" s="28">
        <v>4459.4518694685994</v>
      </c>
      <c r="Q55" s="12">
        <f t="shared" si="2"/>
        <v>4.4594518694685998</v>
      </c>
      <c r="R55" s="28">
        <f t="shared" si="6"/>
        <v>19898.074241568891</v>
      </c>
      <c r="S55" s="28">
        <v>3812</v>
      </c>
      <c r="T55" s="12">
        <f t="shared" si="3"/>
        <v>3.8119999999999998</v>
      </c>
      <c r="U55" s="28">
        <v>5271.0219052469074</v>
      </c>
      <c r="V55" s="12">
        <f t="shared" si="9"/>
        <v>5.2710219052469078</v>
      </c>
      <c r="W55" s="28"/>
      <c r="X55" s="12">
        <f t="shared" si="8"/>
        <v>0</v>
      </c>
    </row>
    <row r="56" spans="2:24" x14ac:dyDescent="0.25">
      <c r="B56" s="11" t="s">
        <v>94</v>
      </c>
      <c r="C56" s="9">
        <f t="shared" si="5"/>
        <v>1.8693557422969187</v>
      </c>
      <c r="D56" s="9">
        <f>+'Prom mensual'!D286</f>
        <v>1.5015511132260002</v>
      </c>
      <c r="E56" s="9">
        <v>3.15</v>
      </c>
      <c r="F56" s="9">
        <v>3.2</v>
      </c>
      <c r="G56" s="9"/>
      <c r="H56" s="9">
        <f>+'Prom mensual'!H286</f>
        <v>3.4399999999999995</v>
      </c>
      <c r="I56" s="9">
        <f>+'Prom mensual'!I286</f>
        <v>3.5449999999999999</v>
      </c>
      <c r="J56" s="9">
        <f>+'Prom mensual'!J286</f>
        <v>3.2450000000000001</v>
      </c>
      <c r="K56" s="10">
        <v>4462.5</v>
      </c>
      <c r="L56" s="10">
        <v>8342</v>
      </c>
      <c r="M56" s="10">
        <f t="shared" si="4"/>
        <v>6700.6718427710257</v>
      </c>
      <c r="N56" s="10">
        <v>14056.875</v>
      </c>
      <c r="O56" s="10">
        <v>14280</v>
      </c>
      <c r="P56" s="28">
        <v>4553.4878974117746</v>
      </c>
      <c r="Q56" s="12">
        <f t="shared" si="2"/>
        <v>4.5534878974117747</v>
      </c>
      <c r="R56" s="28">
        <f t="shared" si="6"/>
        <v>20319.939742200044</v>
      </c>
      <c r="S56" s="28">
        <v>4116</v>
      </c>
      <c r="T56" s="12">
        <f t="shared" si="3"/>
        <v>4.1159999999999997</v>
      </c>
      <c r="U56" s="28">
        <v>5174.0884986472001</v>
      </c>
      <c r="V56" s="12">
        <f t="shared" si="9"/>
        <v>5.1740884986472002</v>
      </c>
      <c r="W56" s="28"/>
      <c r="X56" s="12">
        <f t="shared" si="8"/>
        <v>0</v>
      </c>
    </row>
    <row r="57" spans="2:24" x14ac:dyDescent="0.25">
      <c r="B57" s="8" t="s">
        <v>95</v>
      </c>
      <c r="C57" s="9">
        <f t="shared" si="5"/>
        <v>1.7783783783783784</v>
      </c>
      <c r="D57" s="9">
        <f>+'Prom mensual'!D291</f>
        <v>1.6166420219646436</v>
      </c>
      <c r="E57" s="9">
        <v>3.22</v>
      </c>
      <c r="F57" s="9">
        <v>3.2700000000000005</v>
      </c>
      <c r="G57" s="9"/>
      <c r="H57" s="9">
        <f>+'Prom mensual'!H291</f>
        <v>3.4449999999999998</v>
      </c>
      <c r="I57" s="9">
        <f>+'Prom mensual'!I291</f>
        <v>3.51</v>
      </c>
      <c r="J57" s="9">
        <f>+'Prom mensual'!J291</f>
        <v>3.2525000000000004</v>
      </c>
      <c r="K57" s="10">
        <v>4440</v>
      </c>
      <c r="L57" s="10">
        <v>7896</v>
      </c>
      <c r="M57" s="10">
        <f t="shared" si="4"/>
        <v>7177.8905775230178</v>
      </c>
      <c r="N57" s="10">
        <v>14296.5</v>
      </c>
      <c r="O57" s="10">
        <v>14518.5</v>
      </c>
      <c r="P57" s="28">
        <v>4694.9374250502451</v>
      </c>
      <c r="Q57" s="12">
        <f t="shared" si="2"/>
        <v>4.6949374250502451</v>
      </c>
      <c r="R57" s="28">
        <f t="shared" si="6"/>
        <v>20845.522167223087</v>
      </c>
      <c r="S57" s="28">
        <v>4324</v>
      </c>
      <c r="T57" s="12">
        <f t="shared" si="3"/>
        <v>4.3239999999999998</v>
      </c>
      <c r="U57" s="28">
        <v>5225.7810485852069</v>
      </c>
      <c r="V57" s="12">
        <f t="shared" si="9"/>
        <v>5.2257810485852065</v>
      </c>
      <c r="W57" s="28"/>
      <c r="X57" s="12">
        <f t="shared" si="8"/>
        <v>0</v>
      </c>
    </row>
    <row r="58" spans="2:24" x14ac:dyDescent="0.25">
      <c r="B58" s="8" t="s">
        <v>96</v>
      </c>
      <c r="C58" s="9">
        <f t="shared" si="5"/>
        <v>1.8552204176334106</v>
      </c>
      <c r="D58" s="9">
        <f>+'Prom mensual'!D297</f>
        <v>1.7309487552616392</v>
      </c>
      <c r="E58" s="9">
        <v>3.3899999999999997</v>
      </c>
      <c r="F58" s="9">
        <v>3.44</v>
      </c>
      <c r="G58" s="9"/>
      <c r="H58" s="9">
        <f>+'Prom mensual'!H297</f>
        <v>3.5539999999999998</v>
      </c>
      <c r="I58" s="9">
        <f>+'Prom mensual'!I297</f>
        <v>3.5400000000000005</v>
      </c>
      <c r="J58" s="9">
        <f>+'Prom mensual'!J297</f>
        <v>3.5059999999999993</v>
      </c>
      <c r="K58" s="10">
        <v>4310</v>
      </c>
      <c r="L58" s="10">
        <v>7996</v>
      </c>
      <c r="M58" s="10">
        <f t="shared" si="4"/>
        <v>7460.3891351776647</v>
      </c>
      <c r="N58" s="10">
        <v>14610.2</v>
      </c>
      <c r="O58" s="10">
        <v>14825.7</v>
      </c>
      <c r="P58" s="28">
        <v>4783.43059831547</v>
      </c>
      <c r="Q58" s="12">
        <f t="shared" si="2"/>
        <v>4.7834305983154701</v>
      </c>
      <c r="R58" s="28">
        <f t="shared" si="6"/>
        <v>20616.585878739676</v>
      </c>
      <c r="S58" s="28">
        <v>4284</v>
      </c>
      <c r="T58" s="12">
        <f t="shared" si="3"/>
        <v>4.2839999999999998</v>
      </c>
      <c r="U58" s="28">
        <v>5403.7222879094325</v>
      </c>
      <c r="V58" s="12">
        <f t="shared" si="9"/>
        <v>5.4037222879094324</v>
      </c>
      <c r="W58" s="28"/>
      <c r="X58" s="12">
        <f t="shared" si="8"/>
        <v>0</v>
      </c>
    </row>
    <row r="59" spans="2:24" x14ac:dyDescent="0.25">
      <c r="B59" s="11" t="s">
        <v>97</v>
      </c>
      <c r="C59" s="9">
        <f t="shared" si="5"/>
        <v>1.9184691214844882</v>
      </c>
      <c r="D59" s="9">
        <f>+'Prom mensual'!D302</f>
        <v>1.7401619962737227</v>
      </c>
      <c r="E59" s="9">
        <v>3.5</v>
      </c>
      <c r="F59" s="9">
        <v>3.55</v>
      </c>
      <c r="G59" s="9"/>
      <c r="H59" s="9">
        <f>+'Prom mensual'!H302</f>
        <v>3.83</v>
      </c>
      <c r="I59" s="9">
        <f>+'Prom mensual'!I302</f>
        <v>3.4949999999999997</v>
      </c>
      <c r="J59" s="9">
        <f>+'Prom mensual'!J302</f>
        <v>3.5825</v>
      </c>
      <c r="K59" s="10">
        <v>4311.25</v>
      </c>
      <c r="L59" s="10">
        <v>8271</v>
      </c>
      <c r="M59" s="10">
        <f t="shared" si="4"/>
        <v>7502.2734064350871</v>
      </c>
      <c r="N59" s="10">
        <v>15089.375</v>
      </c>
      <c r="O59" s="10">
        <v>15304.9375</v>
      </c>
      <c r="P59" s="28">
        <v>4891.496389743972</v>
      </c>
      <c r="Q59" s="12">
        <f t="shared" si="2"/>
        <v>4.8914963897439723</v>
      </c>
      <c r="R59" s="28">
        <f t="shared" si="6"/>
        <v>21088.463810283702</v>
      </c>
      <c r="S59" s="28">
        <v>4329</v>
      </c>
      <c r="T59" s="12">
        <f t="shared" si="3"/>
        <v>4.3289999999999997</v>
      </c>
      <c r="U59" s="28">
        <v>5652.5974710874298</v>
      </c>
      <c r="V59" s="12">
        <f t="shared" si="9"/>
        <v>5.6525974710874296</v>
      </c>
      <c r="W59" s="28"/>
      <c r="X59" s="12">
        <f t="shared" si="8"/>
        <v>0</v>
      </c>
    </row>
    <row r="60" spans="2:24" x14ac:dyDescent="0.25">
      <c r="B60" s="8" t="s">
        <v>98</v>
      </c>
      <c r="C60" s="9">
        <f t="shared" si="5"/>
        <v>1.9203661327231121</v>
      </c>
      <c r="D60" s="9">
        <f>+'Prom mensual'!D307</f>
        <v>1.6656904937558805</v>
      </c>
      <c r="E60" s="9">
        <v>3.5750000000000002</v>
      </c>
      <c r="F60" s="9">
        <v>3.6</v>
      </c>
      <c r="G60" s="9"/>
      <c r="H60" s="9">
        <f>+'Prom mensual'!H307</f>
        <v>3.8424999999999994</v>
      </c>
      <c r="I60" s="9">
        <f>+'Prom mensual'!I307</f>
        <v>3.5674999999999999</v>
      </c>
      <c r="J60" s="9">
        <f>+'Prom mensual'!J307</f>
        <v>3.6325000000000003</v>
      </c>
      <c r="K60" s="10">
        <v>4370</v>
      </c>
      <c r="L60" s="10">
        <v>8392</v>
      </c>
      <c r="M60" s="10">
        <f t="shared" si="4"/>
        <v>7279.0674577131977</v>
      </c>
      <c r="N60" s="10">
        <v>15626.125</v>
      </c>
      <c r="O60" s="10">
        <v>15734.25</v>
      </c>
      <c r="P60" s="28">
        <v>4880.2698841289111</v>
      </c>
      <c r="Q60" s="12">
        <f t="shared" si="2"/>
        <v>4.8802698841289107</v>
      </c>
      <c r="R60" s="28">
        <f t="shared" si="6"/>
        <v>21326.779393643341</v>
      </c>
      <c r="S60" s="28">
        <v>4387</v>
      </c>
      <c r="T60" s="12">
        <f t="shared" si="3"/>
        <v>4.3869999999999996</v>
      </c>
      <c r="U60" s="28">
        <v>5668.1850389497922</v>
      </c>
      <c r="V60" s="12">
        <f t="shared" si="9"/>
        <v>5.6681850389497921</v>
      </c>
      <c r="W60" s="28"/>
      <c r="X60" s="12">
        <f t="shared" si="8"/>
        <v>0</v>
      </c>
    </row>
    <row r="61" spans="2:24" x14ac:dyDescent="0.25">
      <c r="B61" s="8" t="s">
        <v>99</v>
      </c>
      <c r="C61" s="9">
        <f t="shared" si="5"/>
        <v>1.8425885439440315</v>
      </c>
      <c r="D61" s="9">
        <f>+'Prom mensual'!D313</f>
        <v>1.6689366518815092</v>
      </c>
      <c r="E61" s="9">
        <v>3.47</v>
      </c>
      <c r="F61" s="9">
        <v>3.5200000000000005</v>
      </c>
      <c r="G61" s="9"/>
      <c r="H61" s="9">
        <f>+'Prom mensual'!H313</f>
        <v>3.72</v>
      </c>
      <c r="I61" s="9">
        <f>+'Prom mensual'!I313</f>
        <v>3.4840000000000004</v>
      </c>
      <c r="J61" s="9">
        <f>+'Prom mensual'!J313</f>
        <v>3.5720000000000001</v>
      </c>
      <c r="K61" s="10">
        <v>4574</v>
      </c>
      <c r="L61" s="10">
        <v>8428</v>
      </c>
      <c r="M61" s="10">
        <f t="shared" si="4"/>
        <v>7633.7162457060231</v>
      </c>
      <c r="N61" s="10">
        <v>15867.65</v>
      </c>
      <c r="O61" s="10">
        <v>16096.35</v>
      </c>
      <c r="P61" s="28">
        <v>4605.3485990610725</v>
      </c>
      <c r="Q61" s="12">
        <f>P61/1000</f>
        <v>4.6053485990610721</v>
      </c>
      <c r="R61" s="28">
        <f t="shared" si="6"/>
        <v>21064.864492105342</v>
      </c>
      <c r="S61" s="28">
        <v>4047</v>
      </c>
      <c r="T61" s="12">
        <f t="shared" si="3"/>
        <v>4.0469999999999997</v>
      </c>
      <c r="U61" s="28">
        <v>5633.9473928793805</v>
      </c>
      <c r="V61" s="12">
        <f t="shared" si="9"/>
        <v>5.6339473928793806</v>
      </c>
      <c r="W61" s="28"/>
      <c r="X61" s="12">
        <f t="shared" si="8"/>
        <v>0</v>
      </c>
    </row>
    <row r="62" spans="2:24" x14ac:dyDescent="0.25">
      <c r="B62" s="11" t="s">
        <v>100</v>
      </c>
      <c r="C62" s="9">
        <f t="shared" si="5"/>
        <v>1.8519634211941904</v>
      </c>
      <c r="D62" s="9">
        <f>+'Prom mensual'!D318</f>
        <v>1.6955905511707154</v>
      </c>
      <c r="E62" s="9">
        <v>3.4000000000000004</v>
      </c>
      <c r="F62" s="9">
        <v>3.45</v>
      </c>
      <c r="G62" s="9"/>
      <c r="H62" s="9">
        <f>+'Prom mensual'!H318</f>
        <v>3.6975000000000002</v>
      </c>
      <c r="I62" s="9">
        <f>+'Prom mensual'!I318</f>
        <v>3.5700000000000003</v>
      </c>
      <c r="J62" s="9">
        <f>+'Prom mensual'!J318</f>
        <v>3.5049999999999999</v>
      </c>
      <c r="K62" s="10">
        <v>4647.5</v>
      </c>
      <c r="L62" s="10">
        <v>8607</v>
      </c>
      <c r="M62" s="10">
        <f t="shared" si="4"/>
        <v>7880.2570865659</v>
      </c>
      <c r="N62" s="10">
        <v>15802.125</v>
      </c>
      <c r="O62" s="10">
        <v>16034.5</v>
      </c>
      <c r="P62" s="28">
        <v>4721.4248822237359</v>
      </c>
      <c r="Q62" s="12">
        <f t="shared" ref="Q62:Q78" si="10">P62/1000</f>
        <v>4.7214248822237357</v>
      </c>
      <c r="R62" s="28">
        <f t="shared" si="6"/>
        <v>21942.822140134813</v>
      </c>
      <c r="S62" s="28">
        <v>3990</v>
      </c>
      <c r="T62" s="12">
        <f t="shared" si="3"/>
        <v>3.99</v>
      </c>
      <c r="U62" s="28">
        <v>5371.2350732628793</v>
      </c>
      <c r="V62" s="12">
        <f t="shared" si="9"/>
        <v>5.3712350732628789</v>
      </c>
      <c r="W62" s="28"/>
      <c r="X62" s="12">
        <f t="shared" si="8"/>
        <v>0</v>
      </c>
    </row>
    <row r="63" spans="2:24" x14ac:dyDescent="0.25">
      <c r="B63" s="8">
        <v>41974</v>
      </c>
      <c r="C63" s="9">
        <f t="shared" si="5"/>
        <v>1.8269148480958495</v>
      </c>
      <c r="D63" s="9">
        <f>+'Prom mensual'!D324</f>
        <v>1.6526894202055462</v>
      </c>
      <c r="E63" s="9">
        <v>3.3600000000000003</v>
      </c>
      <c r="F63" s="9">
        <v>3.4200000000000004</v>
      </c>
      <c r="G63" s="9"/>
      <c r="H63" s="9">
        <f>+'Prom mensual'!H324</f>
        <v>3.6</v>
      </c>
      <c r="I63" s="9">
        <f>+'Prom mensual'!I324</f>
        <v>3.5100000000000002</v>
      </c>
      <c r="J63" s="9">
        <f>+'Prom mensual'!J324</f>
        <v>3.5066666666666664</v>
      </c>
      <c r="K63" s="10">
        <v>4674</v>
      </c>
      <c r="L63" s="10">
        <v>8539</v>
      </c>
      <c r="M63" s="10">
        <f t="shared" si="4"/>
        <v>7724.670350040723</v>
      </c>
      <c r="N63" s="10">
        <v>15704.7</v>
      </c>
      <c r="O63" s="10">
        <v>15985.1</v>
      </c>
      <c r="P63" s="28">
        <v>4526.0007073449251</v>
      </c>
      <c r="Q63" s="12">
        <f t="shared" si="10"/>
        <v>4.5260007073449255</v>
      </c>
      <c r="R63" s="28">
        <f t="shared" si="6"/>
        <v>21154.527306130181</v>
      </c>
      <c r="S63" s="28">
        <v>3471</v>
      </c>
      <c r="T63" s="12">
        <f t="shared" si="3"/>
        <v>3.4710000000000001</v>
      </c>
      <c r="U63" s="28">
        <v>5243.3594393130907</v>
      </c>
      <c r="V63" s="12">
        <f t="shared" si="9"/>
        <v>5.2433594393130907</v>
      </c>
      <c r="W63" s="28"/>
      <c r="X63" s="12">
        <f t="shared" si="8"/>
        <v>0</v>
      </c>
    </row>
    <row r="64" spans="2:24" x14ac:dyDescent="0.25">
      <c r="B64" s="8">
        <v>42005</v>
      </c>
      <c r="C64" s="9">
        <f t="shared" si="5"/>
        <v>1.7799791449426485</v>
      </c>
      <c r="D64" s="9">
        <f>+'Prom mensual'!D329</f>
        <v>1.5795655825873018</v>
      </c>
      <c r="E64" s="9">
        <v>3.25</v>
      </c>
      <c r="F64" s="9">
        <v>3.3</v>
      </c>
      <c r="G64" s="9"/>
      <c r="H64" s="9">
        <f>+'Prom mensual'!H329</f>
        <v>3.5933333333333337</v>
      </c>
      <c r="I64" s="9">
        <f>+'Prom mensual'!I329</f>
        <v>3.5566666666666666</v>
      </c>
      <c r="J64" s="9">
        <f>+'Prom mensual'!J329</f>
        <v>3.3666666666666667</v>
      </c>
      <c r="K64" s="10">
        <v>4795</v>
      </c>
      <c r="L64" s="10">
        <v>8535</v>
      </c>
      <c r="M64" s="10">
        <f t="shared" si="4"/>
        <v>7574.0169685061119</v>
      </c>
      <c r="N64" s="10">
        <v>15583.75</v>
      </c>
      <c r="O64" s="10">
        <v>15823.5</v>
      </c>
      <c r="P64" s="28">
        <v>4298.443111391869</v>
      </c>
      <c r="Q64" s="12">
        <f t="shared" si="10"/>
        <v>4.2984431113918689</v>
      </c>
      <c r="R64" s="28">
        <f t="shared" si="6"/>
        <v>20611.034719124011</v>
      </c>
      <c r="S64" s="28">
        <v>3168</v>
      </c>
      <c r="T64" s="12">
        <f t="shared" si="3"/>
        <v>3.1680000000000001</v>
      </c>
      <c r="U64" s="28">
        <v>5270.6376763870539</v>
      </c>
      <c r="V64" s="12">
        <f t="shared" ref="V64:V78" si="11">U64/1000</f>
        <v>5.2706376763870537</v>
      </c>
      <c r="W64" s="28"/>
      <c r="X64" s="12">
        <f t="shared" si="8"/>
        <v>0</v>
      </c>
    </row>
    <row r="65" spans="2:27" x14ac:dyDescent="0.25">
      <c r="B65" s="8">
        <v>42036</v>
      </c>
      <c r="C65" s="9">
        <f t="shared" si="5"/>
        <v>1.7897202797202796</v>
      </c>
      <c r="D65" s="9">
        <f>+'Prom mensual'!D334</f>
        <v>1.6180798236582647</v>
      </c>
      <c r="E65" s="9">
        <v>3.2250000000000001</v>
      </c>
      <c r="F65" s="9">
        <v>3.2750000000000004</v>
      </c>
      <c r="G65" s="9" t="s">
        <v>5</v>
      </c>
      <c r="H65" s="9">
        <f>+'Prom mensual'!H334</f>
        <v>3.5874999999999999</v>
      </c>
      <c r="I65" s="9">
        <f>+'Prom mensual'!I334</f>
        <v>3.2974999999999999</v>
      </c>
      <c r="J65" s="9">
        <f>+'Prom mensual'!J334</f>
        <v>3.3</v>
      </c>
      <c r="K65" s="10">
        <v>4766.666666666667</v>
      </c>
      <c r="L65" s="10">
        <v>8531</v>
      </c>
      <c r="M65" s="10">
        <f t="shared" si="4"/>
        <v>7712.8471594377288</v>
      </c>
      <c r="N65" s="10">
        <v>11440.25</v>
      </c>
      <c r="O65" s="10">
        <v>15639</v>
      </c>
      <c r="P65" s="28">
        <v>4296.7987920349333</v>
      </c>
      <c r="Q65" s="12">
        <f t="shared" si="10"/>
        <v>4.2967987920349335</v>
      </c>
      <c r="R65" s="28">
        <f t="shared" si="6"/>
        <v>20481.407575366517</v>
      </c>
      <c r="S65" s="28">
        <v>3224</v>
      </c>
      <c r="T65" s="12">
        <f t="shared" si="3"/>
        <v>3.2240000000000002</v>
      </c>
      <c r="U65" s="28">
        <v>5209.3268881527083</v>
      </c>
      <c r="V65" s="12">
        <f t="shared" si="11"/>
        <v>5.2093268881527086</v>
      </c>
      <c r="W65" s="28"/>
      <c r="X65" s="12">
        <f t="shared" si="8"/>
        <v>0</v>
      </c>
    </row>
    <row r="66" spans="2:27" x14ac:dyDescent="0.25">
      <c r="B66" s="8">
        <v>42064</v>
      </c>
      <c r="C66" s="9">
        <f t="shared" si="5"/>
        <v>2.2797711908476339</v>
      </c>
      <c r="D66" s="9">
        <f>+'Prom mensual'!D339</f>
        <v>1.544003387613246</v>
      </c>
      <c r="E66" s="9">
        <v>3.1374999999999997</v>
      </c>
      <c r="F66" s="9">
        <v>3.1875000000000004</v>
      </c>
      <c r="G66" s="9"/>
      <c r="H66" s="9">
        <f>+'Prom mensual'!H339</f>
        <v>3.6724999999999999</v>
      </c>
      <c r="I66" s="9">
        <f>+'Prom mensual'!I339</f>
        <v>3.0100000000000002</v>
      </c>
      <c r="J66" s="9">
        <f>+'Prom mensual'!J339</f>
        <v>3.1974999999999998</v>
      </c>
      <c r="K66" s="10">
        <v>4807.5</v>
      </c>
      <c r="L66" s="10">
        <v>10960</v>
      </c>
      <c r="M66" s="10">
        <f t="shared" si="4"/>
        <v>7422.7962859506797</v>
      </c>
      <c r="N66" s="10">
        <v>15083.625</v>
      </c>
      <c r="O66" s="10">
        <v>15324</v>
      </c>
      <c r="P66" s="28">
        <v>4109.9015629456771</v>
      </c>
      <c r="Q66" s="12">
        <f>P66/1000</f>
        <v>4.1099015629456774</v>
      </c>
      <c r="R66" s="28">
        <f t="shared" si="6"/>
        <v>19758.351763861345</v>
      </c>
      <c r="S66" s="28">
        <v>3087</v>
      </c>
      <c r="T66" s="12">
        <f t="shared" si="3"/>
        <v>3.0870000000000002</v>
      </c>
      <c r="U66" s="28">
        <v>5150.9117015371194</v>
      </c>
      <c r="V66" s="12">
        <f t="shared" si="11"/>
        <v>5.1509117015371197</v>
      </c>
      <c r="W66" s="28"/>
      <c r="X66" s="12">
        <f t="shared" si="8"/>
        <v>0</v>
      </c>
    </row>
    <row r="67" spans="2:27" x14ac:dyDescent="0.25">
      <c r="B67" s="8">
        <v>42095</v>
      </c>
      <c r="C67" s="9">
        <f t="shared" si="5"/>
        <v>2.0769230769230771</v>
      </c>
      <c r="D67" s="9">
        <f>+'Prom mensual'!D345</f>
        <v>1.464224997341119</v>
      </c>
      <c r="E67" s="9">
        <v>2.89</v>
      </c>
      <c r="F67" s="9">
        <v>2.97</v>
      </c>
      <c r="G67" s="9"/>
      <c r="H67" s="9">
        <f>+'Prom mensual'!H345</f>
        <v>3.5620000000000003</v>
      </c>
      <c r="I67" s="9">
        <f>+'Prom mensual'!I345</f>
        <v>3.1059999999999994</v>
      </c>
      <c r="J67" s="9">
        <f>+'Prom mensual'!J345</f>
        <v>3.0700000000000003</v>
      </c>
      <c r="K67" s="10">
        <v>4966</v>
      </c>
      <c r="L67" s="10">
        <v>10314</v>
      </c>
      <c r="M67" s="10">
        <f t="shared" si="4"/>
        <v>7271.3413367959965</v>
      </c>
      <c r="N67" s="10">
        <v>14348.8</v>
      </c>
      <c r="O67" s="10">
        <v>14747.3</v>
      </c>
      <c r="P67" s="28">
        <v>3910.3949619042319</v>
      </c>
      <c r="Q67" s="12">
        <f t="shared" si="10"/>
        <v>3.910394961904232</v>
      </c>
      <c r="R67" s="28">
        <f t="shared" si="6"/>
        <v>19419.021380816415</v>
      </c>
      <c r="S67" s="28">
        <v>3168</v>
      </c>
      <c r="T67" s="12">
        <f t="shared" si="3"/>
        <v>3.1680000000000001</v>
      </c>
      <c r="U67" s="28">
        <v>4972.7464834618686</v>
      </c>
      <c r="V67" s="12">
        <f t="shared" si="11"/>
        <v>4.9727464834618686</v>
      </c>
      <c r="W67" s="28"/>
      <c r="X67" s="12">
        <f t="shared" si="8"/>
        <v>0</v>
      </c>
    </row>
    <row r="68" spans="2:27" x14ac:dyDescent="0.25">
      <c r="B68" s="8">
        <v>42125</v>
      </c>
      <c r="C68" s="9">
        <f t="shared" si="5"/>
        <v>1.8434782608695652</v>
      </c>
      <c r="D68" s="9">
        <f>+'Prom mensual'!D350</f>
        <v>1.4208344018795978</v>
      </c>
      <c r="E68" s="9">
        <v>2.8875000000000002</v>
      </c>
      <c r="F68" s="9">
        <v>2.9750000000000001</v>
      </c>
      <c r="G68" s="9">
        <v>3.0499999999999994</v>
      </c>
      <c r="H68" s="9">
        <f>+'Prom mensual'!H350</f>
        <v>3.4549999999999996</v>
      </c>
      <c r="I68" s="9">
        <f>+'Prom mensual'!I350</f>
        <v>3.11</v>
      </c>
      <c r="J68" s="9">
        <f>+'Prom mensual'!J350</f>
        <v>3.2424999999999997</v>
      </c>
      <c r="K68" s="10">
        <v>5060</v>
      </c>
      <c r="L68" s="10">
        <v>9328</v>
      </c>
      <c r="M68" s="10">
        <f t="shared" si="4"/>
        <v>7189.4220735107647</v>
      </c>
      <c r="N68" s="10">
        <v>14611.125</v>
      </c>
      <c r="O68" s="10">
        <v>15054.25</v>
      </c>
      <c r="P68" s="28">
        <v>4019.6843532774828</v>
      </c>
      <c r="Q68" s="12">
        <f t="shared" si="10"/>
        <v>4.0196843532774826</v>
      </c>
      <c r="R68" s="28">
        <f t="shared" ref="R68:R103" si="12">(P68/1000)*K68</f>
        <v>20339.602827584062</v>
      </c>
      <c r="S68" s="28">
        <v>3357</v>
      </c>
      <c r="T68" s="12">
        <f t="shared" si="3"/>
        <v>3.3570000000000002</v>
      </c>
      <c r="U68" s="28">
        <v>4724.12498589198</v>
      </c>
      <c r="V68" s="12">
        <f t="shared" si="11"/>
        <v>4.7241249858919803</v>
      </c>
      <c r="W68" s="28">
        <v>9405</v>
      </c>
      <c r="X68" s="12">
        <f t="shared" si="8"/>
        <v>9.4049999999999994</v>
      </c>
    </row>
    <row r="69" spans="2:27" x14ac:dyDescent="0.25">
      <c r="B69" s="8">
        <v>42156</v>
      </c>
      <c r="C69" s="9">
        <f t="shared" si="5"/>
        <v>1.8240234375</v>
      </c>
      <c r="D69" s="9">
        <f>+'Prom mensual'!D355</f>
        <v>1.4649387949246586</v>
      </c>
      <c r="E69" s="9">
        <v>2.9</v>
      </c>
      <c r="F69" s="9">
        <v>2.9925000000000002</v>
      </c>
      <c r="G69" s="9">
        <v>3.05</v>
      </c>
      <c r="H69" s="9">
        <f>+'Prom mensual'!H355</f>
        <v>3.4750000000000001</v>
      </c>
      <c r="I69" s="9">
        <f>+'Prom mensual'!I355</f>
        <v>3.04</v>
      </c>
      <c r="J69" s="9">
        <f>+'Prom mensual'!J355</f>
        <v>3.2949999999999999</v>
      </c>
      <c r="K69" s="10">
        <v>5120</v>
      </c>
      <c r="L69" s="10">
        <v>9339</v>
      </c>
      <c r="M69" s="10">
        <f t="shared" si="4"/>
        <v>7500.4866300142521</v>
      </c>
      <c r="N69" s="10">
        <v>14848</v>
      </c>
      <c r="O69" s="10">
        <v>15321.225</v>
      </c>
      <c r="P69" s="28">
        <v>4182.5561376315427</v>
      </c>
      <c r="Q69" s="12">
        <f t="shared" si="10"/>
        <v>4.1825561376315425</v>
      </c>
      <c r="R69" s="28">
        <f t="shared" si="12"/>
        <v>21414.687424673499</v>
      </c>
      <c r="S69" s="28">
        <v>3541</v>
      </c>
      <c r="T69" s="12">
        <f t="shared" ref="T69:T130" si="13">+S69/1000</f>
        <v>3.5409999999999999</v>
      </c>
      <c r="U69" s="28">
        <v>4939.7096119079442</v>
      </c>
      <c r="V69" s="12">
        <f t="shared" si="11"/>
        <v>4.9397096119079444</v>
      </c>
      <c r="W69" s="28">
        <v>8581</v>
      </c>
      <c r="X69" s="12">
        <f t="shared" si="8"/>
        <v>8.5809999999999995</v>
      </c>
    </row>
    <row r="70" spans="2:27" x14ac:dyDescent="0.25">
      <c r="B70" s="8">
        <v>42186</v>
      </c>
      <c r="C70" s="9">
        <f t="shared" si="5"/>
        <v>1.8695652173913044</v>
      </c>
      <c r="D70" s="9">
        <f>+'Prom mensual'!D361</f>
        <v>1.502754336203493</v>
      </c>
      <c r="E70" s="9">
        <v>2.88</v>
      </c>
      <c r="F70" s="9">
        <v>2.98</v>
      </c>
      <c r="G70" s="9">
        <v>3.05</v>
      </c>
      <c r="H70" s="9">
        <f>+'Prom mensual'!H361</f>
        <v>3.532</v>
      </c>
      <c r="I70" s="9">
        <f>+'Prom mensual'!I361</f>
        <v>2.8639999999999999</v>
      </c>
      <c r="J70" s="9">
        <f>+'Prom mensual'!J361</f>
        <v>3.55</v>
      </c>
      <c r="K70" s="10">
        <v>5152</v>
      </c>
      <c r="L70" s="10">
        <v>9632</v>
      </c>
      <c r="M70" s="10">
        <f t="shared" si="4"/>
        <v>7742.1903401203954</v>
      </c>
      <c r="N70" s="10">
        <v>14837.5</v>
      </c>
      <c r="O70" s="10">
        <v>15352.7</v>
      </c>
      <c r="P70" s="28">
        <v>4192.4068125300291</v>
      </c>
      <c r="Q70" s="12">
        <f t="shared" si="10"/>
        <v>4.1924068125300291</v>
      </c>
      <c r="R70" s="28">
        <f t="shared" si="12"/>
        <v>21599.279898154709</v>
      </c>
      <c r="S70" s="28">
        <v>3434</v>
      </c>
      <c r="T70" s="12">
        <f t="shared" si="13"/>
        <v>3.4340000000000002</v>
      </c>
      <c r="U70" s="28">
        <v>5030.3268104959343</v>
      </c>
      <c r="V70" s="12">
        <f t="shared" si="11"/>
        <v>5.030326810495934</v>
      </c>
      <c r="W70" s="28">
        <v>8558</v>
      </c>
      <c r="X70" s="12">
        <f t="shared" si="8"/>
        <v>8.5579999999999998</v>
      </c>
    </row>
    <row r="71" spans="2:27" x14ac:dyDescent="0.25">
      <c r="B71" s="8">
        <v>42217</v>
      </c>
      <c r="C71" s="9">
        <f t="shared" si="5"/>
        <v>1.9278252611585944</v>
      </c>
      <c r="D71" s="9">
        <f>+'Prom mensual'!D366</f>
        <v>1.4212673382368681</v>
      </c>
      <c r="E71" s="9">
        <v>2.9000000000000004</v>
      </c>
      <c r="F71" s="9">
        <v>2.9625000000000004</v>
      </c>
      <c r="G71" s="9">
        <v>3.0124999999999997</v>
      </c>
      <c r="H71" s="9">
        <f>+'Prom mensual'!H366</f>
        <v>3.5324999999999998</v>
      </c>
      <c r="I71" s="9">
        <f>+'Prom mensual'!I366</f>
        <v>2.5250000000000004</v>
      </c>
      <c r="J71" s="9">
        <f>+'Prom mensual'!J366</f>
        <v>3.7350000000000003</v>
      </c>
      <c r="K71" s="10">
        <v>5265</v>
      </c>
      <c r="L71" s="10">
        <v>10150</v>
      </c>
      <c r="M71" s="10">
        <f t="shared" si="4"/>
        <v>7482.9725358171108</v>
      </c>
      <c r="N71" s="10">
        <v>15258.75</v>
      </c>
      <c r="O71" s="10">
        <v>15590</v>
      </c>
      <c r="P71" s="28">
        <v>4390.4085673523114</v>
      </c>
      <c r="Q71" s="12">
        <f t="shared" si="10"/>
        <v>4.3904085673523117</v>
      </c>
      <c r="R71" s="28">
        <f t="shared" si="12"/>
        <v>23115.501107109922</v>
      </c>
      <c r="S71" s="28">
        <v>3312</v>
      </c>
      <c r="T71" s="12">
        <f t="shared" si="13"/>
        <v>3.3119999999999998</v>
      </c>
      <c r="U71" s="28">
        <v>5064.7346646039678</v>
      </c>
      <c r="V71" s="12">
        <f t="shared" si="11"/>
        <v>5.0647346646039679</v>
      </c>
      <c r="W71" s="28">
        <v>8409</v>
      </c>
      <c r="X71" s="12">
        <f t="shared" si="8"/>
        <v>8.4090000000000007</v>
      </c>
    </row>
    <row r="72" spans="2:27" x14ac:dyDescent="0.25">
      <c r="B72" s="8">
        <v>42248</v>
      </c>
      <c r="C72" s="9">
        <f t="shared" si="5"/>
        <v>1.8567028985507246</v>
      </c>
      <c r="D72" s="9">
        <f>+'Prom mensual'!D372</f>
        <v>1.2963971682708562</v>
      </c>
      <c r="E72" s="9">
        <v>2.56</v>
      </c>
      <c r="F72" s="9">
        <v>2.63</v>
      </c>
      <c r="G72" s="9">
        <v>2.78</v>
      </c>
      <c r="H72" s="9">
        <f>+'Prom mensual'!H372</f>
        <v>3.6579999999999999</v>
      </c>
      <c r="I72" s="9">
        <f>+'Prom mensual'!I372</f>
        <v>2.3239999999999998</v>
      </c>
      <c r="J72" s="9">
        <f>+'Prom mensual'!J372</f>
        <v>3.4</v>
      </c>
      <c r="K72" s="10">
        <v>5520</v>
      </c>
      <c r="L72" s="10">
        <v>10249</v>
      </c>
      <c r="M72" s="10">
        <f t="shared" ref="M72:M114" si="14">+D72*K72</f>
        <v>7156.1123688551261</v>
      </c>
      <c r="N72" s="10">
        <v>14130</v>
      </c>
      <c r="O72" s="10">
        <v>14516.3</v>
      </c>
      <c r="P72" s="28">
        <v>4158.5859290726694</v>
      </c>
      <c r="Q72" s="12">
        <f t="shared" si="10"/>
        <v>4.158585929072669</v>
      </c>
      <c r="R72" s="28">
        <f t="shared" si="12"/>
        <v>22955.394328481132</v>
      </c>
      <c r="S72" s="28">
        <v>3594</v>
      </c>
      <c r="T72" s="12">
        <f t="shared" si="13"/>
        <v>3.5939999999999999</v>
      </c>
      <c r="U72" s="28">
        <v>4740.4437710258035</v>
      </c>
      <c r="V72" s="12">
        <f t="shared" si="11"/>
        <v>4.7404437710258032</v>
      </c>
      <c r="W72" s="28">
        <v>8739</v>
      </c>
      <c r="X72" s="12">
        <f t="shared" si="8"/>
        <v>8.7390000000000008</v>
      </c>
    </row>
    <row r="73" spans="2:27" x14ac:dyDescent="0.25">
      <c r="B73" s="8">
        <v>42278</v>
      </c>
      <c r="C73" s="9">
        <f t="shared" si="5"/>
        <v>1.8238434163701067</v>
      </c>
      <c r="D73" s="9">
        <f>+'Prom mensual'!D377</f>
        <v>1.3355012922479348</v>
      </c>
      <c r="E73" s="9">
        <v>2.5749999999999997</v>
      </c>
      <c r="F73" s="9">
        <v>2.625</v>
      </c>
      <c r="G73" s="9">
        <v>2.8</v>
      </c>
      <c r="H73" s="9">
        <f>+'Prom mensual'!H377</f>
        <v>3.6849999999999996</v>
      </c>
      <c r="I73" s="9">
        <f>+'Prom mensual'!I377</f>
        <v>2.3824999999999998</v>
      </c>
      <c r="J73" s="9">
        <f>+'Prom mensual'!J377</f>
        <v>3.3650000000000002</v>
      </c>
      <c r="K73" s="10">
        <v>5620</v>
      </c>
      <c r="L73" s="10">
        <v>10250</v>
      </c>
      <c r="M73" s="10">
        <f t="shared" si="14"/>
        <v>7505.5172624333936</v>
      </c>
      <c r="N73" s="10">
        <v>14471.625</v>
      </c>
      <c r="O73" s="10">
        <v>14752.625</v>
      </c>
      <c r="P73" s="28">
        <v>3802</v>
      </c>
      <c r="Q73" s="12">
        <f t="shared" si="10"/>
        <v>3.802</v>
      </c>
      <c r="R73" s="28">
        <f t="shared" si="12"/>
        <v>21367.24</v>
      </c>
      <c r="S73" s="28">
        <v>3102</v>
      </c>
      <c r="T73" s="12">
        <f t="shared" si="13"/>
        <v>3.1019999999999999</v>
      </c>
      <c r="U73" s="28">
        <v>4293</v>
      </c>
      <c r="V73" s="12">
        <f t="shared" si="11"/>
        <v>4.2930000000000001</v>
      </c>
      <c r="W73" s="28">
        <v>7704</v>
      </c>
      <c r="X73" s="12">
        <f t="shared" si="8"/>
        <v>7.7039999999999997</v>
      </c>
    </row>
    <row r="74" spans="2:27" x14ac:dyDescent="0.25">
      <c r="B74" s="8">
        <v>42309</v>
      </c>
      <c r="C74" s="9">
        <f t="shared" si="5"/>
        <v>1.6799928926794598</v>
      </c>
      <c r="D74" s="9">
        <f>+'Prom mensual'!D382</f>
        <v>1.2907739334633641</v>
      </c>
      <c r="E74" s="9">
        <v>2.5</v>
      </c>
      <c r="F74" s="9">
        <v>2.5499999999999998</v>
      </c>
      <c r="G74" s="9">
        <v>2.6124999999999998</v>
      </c>
      <c r="H74" s="9">
        <f>+'Prom mensual'!H382</f>
        <v>3.9775</v>
      </c>
      <c r="I74" s="9">
        <f>+'Prom mensual'!I382</f>
        <v>2.4750000000000001</v>
      </c>
      <c r="J74" s="9">
        <f>+'Prom mensual'!J382</f>
        <v>3.3250000000000002</v>
      </c>
      <c r="K74" s="10">
        <v>5628</v>
      </c>
      <c r="L74" s="10">
        <v>9455</v>
      </c>
      <c r="M74" s="10">
        <f t="shared" si="14"/>
        <v>7264.4756975318132</v>
      </c>
      <c r="N74" s="10">
        <v>14068</v>
      </c>
      <c r="O74" s="10">
        <v>14349.375</v>
      </c>
      <c r="P74" s="28">
        <v>4141</v>
      </c>
      <c r="Q74" s="12">
        <f t="shared" si="10"/>
        <v>4.141</v>
      </c>
      <c r="R74" s="28">
        <f t="shared" si="12"/>
        <v>23305.547999999999</v>
      </c>
      <c r="S74" s="28">
        <v>3140</v>
      </c>
      <c r="T74" s="12">
        <f t="shared" si="13"/>
        <v>3.14</v>
      </c>
      <c r="U74" s="28">
        <v>4295</v>
      </c>
      <c r="V74" s="12">
        <f t="shared" si="11"/>
        <v>4.2949999999999999</v>
      </c>
      <c r="W74" s="28">
        <v>6886</v>
      </c>
      <c r="X74" s="12">
        <f t="shared" si="8"/>
        <v>6.8860000000000001</v>
      </c>
    </row>
    <row r="75" spans="2:27" x14ac:dyDescent="0.25">
      <c r="B75" s="8">
        <v>42339</v>
      </c>
      <c r="C75" s="9">
        <f t="shared" si="5"/>
        <v>1.5913978494623655</v>
      </c>
      <c r="D75" s="9">
        <f>+'Prom mensual'!D388</f>
        <v>1.2653861769170049</v>
      </c>
      <c r="E75" s="9">
        <v>2.46</v>
      </c>
      <c r="F75" s="9">
        <v>2.5099999999999998</v>
      </c>
      <c r="G75" s="9">
        <v>2.54</v>
      </c>
      <c r="H75" s="9">
        <f>+'Prom mensual'!H388</f>
        <v>4.4020000000000001</v>
      </c>
      <c r="I75" s="9">
        <f>+'Prom mensual'!I388</f>
        <v>2.3839999999999999</v>
      </c>
      <c r="J75" s="9">
        <f>+'Prom mensual'!J388</f>
        <v>3.1520000000000001</v>
      </c>
      <c r="K75" s="10">
        <v>5766</v>
      </c>
      <c r="L75" s="10">
        <v>9176</v>
      </c>
      <c r="M75" s="10">
        <f t="shared" si="14"/>
        <v>7296.2166961034509</v>
      </c>
      <c r="N75" s="10">
        <v>14185</v>
      </c>
      <c r="O75" s="10">
        <v>14473</v>
      </c>
      <c r="P75" s="28">
        <v>4120</v>
      </c>
      <c r="Q75" s="12">
        <f t="shared" si="10"/>
        <v>4.12</v>
      </c>
      <c r="R75" s="28">
        <f t="shared" si="12"/>
        <v>23755.920000000002</v>
      </c>
      <c r="S75" s="28">
        <v>2804</v>
      </c>
      <c r="T75" s="12">
        <f t="shared" si="13"/>
        <v>2.8039999999999998</v>
      </c>
      <c r="U75" s="28">
        <v>4427</v>
      </c>
      <c r="V75" s="12">
        <f t="shared" si="11"/>
        <v>4.4269999999999996</v>
      </c>
      <c r="W75" s="28">
        <v>6671</v>
      </c>
      <c r="X75" s="12">
        <f t="shared" si="8"/>
        <v>6.6710000000000003</v>
      </c>
    </row>
    <row r="76" spans="2:27" s="13" customFormat="1" x14ac:dyDescent="0.25">
      <c r="B76" s="8">
        <v>42370</v>
      </c>
      <c r="C76" s="9">
        <f t="shared" si="5"/>
        <v>1.5660377358490567</v>
      </c>
      <c r="D76" s="9">
        <f>+'Prom mensual'!D393</f>
        <v>1.2716694087456799</v>
      </c>
      <c r="E76" s="9">
        <v>2.4700000000000002</v>
      </c>
      <c r="F76" s="9">
        <v>2.52</v>
      </c>
      <c r="G76" s="9">
        <v>2.5625</v>
      </c>
      <c r="H76" s="9">
        <f>+'Prom mensual'!H393</f>
        <v>3.2974999999999999</v>
      </c>
      <c r="I76" s="9">
        <f>+'Prom mensual'!I393</f>
        <v>2.3024999999999998</v>
      </c>
      <c r="J76" s="9">
        <f>+'Prom mensual'!J393</f>
        <v>3.1500000000000004</v>
      </c>
      <c r="K76" s="10">
        <v>5883</v>
      </c>
      <c r="L76" s="10">
        <v>9213</v>
      </c>
      <c r="M76" s="10">
        <f t="shared" si="14"/>
        <v>7481.2311316508349</v>
      </c>
      <c r="N76" s="10">
        <f t="shared" ref="N76:N84" si="15">E76*K76</f>
        <v>14531.010000000002</v>
      </c>
      <c r="O76" s="10">
        <v>14794</v>
      </c>
      <c r="P76" s="28">
        <v>4017</v>
      </c>
      <c r="Q76" s="12">
        <f t="shared" si="10"/>
        <v>4.0170000000000003</v>
      </c>
      <c r="R76" s="28">
        <f t="shared" si="12"/>
        <v>23632.011000000002</v>
      </c>
      <c r="S76" s="28">
        <v>3376</v>
      </c>
      <c r="T76" s="12">
        <f t="shared" si="13"/>
        <v>3.3759999999999999</v>
      </c>
      <c r="U76" s="28">
        <v>4234</v>
      </c>
      <c r="V76" s="12">
        <f t="shared" si="11"/>
        <v>4.234</v>
      </c>
      <c r="W76" s="28">
        <v>6260</v>
      </c>
      <c r="X76" s="12">
        <f t="shared" si="8"/>
        <v>6.26</v>
      </c>
      <c r="AA76" s="59"/>
    </row>
    <row r="77" spans="2:27" s="13" customFormat="1" x14ac:dyDescent="0.25">
      <c r="B77" s="8">
        <v>42401</v>
      </c>
      <c r="C77" s="9">
        <f t="shared" si="5"/>
        <v>1.5962036238136323</v>
      </c>
      <c r="D77" s="9">
        <f>+'Prom mensual'!D398</f>
        <v>1.3038279221317082</v>
      </c>
      <c r="E77" s="9">
        <v>2.4175</v>
      </c>
      <c r="F77" s="9">
        <v>2.4775</v>
      </c>
      <c r="G77" s="9">
        <v>2.5274999999999999</v>
      </c>
      <c r="H77" s="9">
        <f>+'Prom mensual'!H398</f>
        <v>3.1924999999999999</v>
      </c>
      <c r="I77" s="9">
        <f>+'Prom mensual'!I398</f>
        <v>2.395</v>
      </c>
      <c r="J77" s="9">
        <f>+'Prom mensual'!J398</f>
        <v>2.9375</v>
      </c>
      <c r="K77" s="10">
        <v>5795</v>
      </c>
      <c r="L77" s="10">
        <v>9250</v>
      </c>
      <c r="M77" s="10">
        <f t="shared" si="14"/>
        <v>7555.6828087532485</v>
      </c>
      <c r="N77" s="10">
        <f t="shared" si="15"/>
        <v>14009.4125</v>
      </c>
      <c r="O77" s="10">
        <f>F77*K77</f>
        <v>14357.112500000001</v>
      </c>
      <c r="P77" s="28">
        <v>3785</v>
      </c>
      <c r="Q77" s="12">
        <f t="shared" si="10"/>
        <v>3.7850000000000001</v>
      </c>
      <c r="R77" s="28">
        <f t="shared" si="12"/>
        <v>21934.075000000001</v>
      </c>
      <c r="S77" s="28">
        <v>3021</v>
      </c>
      <c r="T77" s="12">
        <f t="shared" si="13"/>
        <v>3.0209999999999999</v>
      </c>
      <c r="U77" s="28">
        <v>4225</v>
      </c>
      <c r="V77" s="12">
        <f t="shared" si="11"/>
        <v>4.2249999999999996</v>
      </c>
      <c r="W77" s="28">
        <v>7874</v>
      </c>
      <c r="X77" s="12">
        <f t="shared" si="8"/>
        <v>7.8739999999999997</v>
      </c>
      <c r="AA77" s="59"/>
    </row>
    <row r="78" spans="2:27" x14ac:dyDescent="0.25">
      <c r="B78" s="8">
        <v>42430</v>
      </c>
      <c r="C78" s="9">
        <f t="shared" si="5"/>
        <v>1.7153954802259888</v>
      </c>
      <c r="D78" s="9">
        <f>+'Prom mensual'!D404</f>
        <v>1.2414617300780721</v>
      </c>
      <c r="E78" s="9">
        <v>2.54</v>
      </c>
      <c r="F78" s="9">
        <v>2.5980000000000003</v>
      </c>
      <c r="G78" s="9">
        <v>2.6640000000000001</v>
      </c>
      <c r="H78" s="9">
        <f>+'Prom mensual'!H404</f>
        <v>3.198</v>
      </c>
      <c r="I78" s="9">
        <f>+'Prom mensual'!I404</f>
        <v>2.5960000000000001</v>
      </c>
      <c r="J78" s="9">
        <f>+'Prom mensual'!J404</f>
        <v>2.9159999999999999</v>
      </c>
      <c r="K78" s="10">
        <v>5664</v>
      </c>
      <c r="L78" s="10">
        <v>9716</v>
      </c>
      <c r="M78" s="10">
        <f t="shared" si="14"/>
        <v>7031.6392391622003</v>
      </c>
      <c r="N78" s="10">
        <f t="shared" si="15"/>
        <v>14386.56</v>
      </c>
      <c r="O78" s="10">
        <f t="shared" ref="O78:O84" si="16">F78*K78</f>
        <v>14715.072000000002</v>
      </c>
      <c r="P78" s="28">
        <v>3821</v>
      </c>
      <c r="Q78" s="12">
        <f t="shared" si="10"/>
        <v>3.8210000000000002</v>
      </c>
      <c r="R78" s="28">
        <f t="shared" si="12"/>
        <v>21642.144</v>
      </c>
      <c r="S78" s="28">
        <v>3159</v>
      </c>
      <c r="T78" s="12">
        <f t="shared" si="13"/>
        <v>3.1589999999999998</v>
      </c>
      <c r="U78" s="28">
        <v>4181</v>
      </c>
      <c r="V78" s="12">
        <f t="shared" si="11"/>
        <v>4.181</v>
      </c>
      <c r="W78" s="28">
        <v>7339</v>
      </c>
      <c r="X78" s="12">
        <f t="shared" si="8"/>
        <v>7.3390000000000004</v>
      </c>
      <c r="AA78" s="59"/>
    </row>
    <row r="79" spans="2:27" s="13" customFormat="1" x14ac:dyDescent="0.25">
      <c r="B79" s="8">
        <v>42461</v>
      </c>
      <c r="C79" s="9">
        <f t="shared" si="5"/>
        <v>1.7969451931716083</v>
      </c>
      <c r="D79" s="9">
        <f>+'Prom mensual'!D409</f>
        <v>1.3150137617565649</v>
      </c>
      <c r="E79" s="9">
        <v>2.5324999999999998</v>
      </c>
      <c r="F79" s="9">
        <v>2.5924999999999998</v>
      </c>
      <c r="G79" s="9">
        <v>2.73</v>
      </c>
      <c r="H79" s="9">
        <f>+'Prom mensual'!H409</f>
        <v>3.3650000000000002</v>
      </c>
      <c r="I79" s="9">
        <f>+'Prom mensual'!I409</f>
        <v>2.6924999999999999</v>
      </c>
      <c r="J79" s="9">
        <f>+'Prom mensual'!J409</f>
        <v>2.7125000000000004</v>
      </c>
      <c r="K79" s="10">
        <v>5565</v>
      </c>
      <c r="L79" s="10">
        <v>10000</v>
      </c>
      <c r="M79" s="10">
        <f t="shared" si="14"/>
        <v>7318.051584175284</v>
      </c>
      <c r="N79" s="10">
        <f t="shared" si="15"/>
        <v>14093.362499999999</v>
      </c>
      <c r="O79" s="10">
        <f t="shared" si="16"/>
        <v>14427.262499999999</v>
      </c>
      <c r="P79" s="28">
        <v>3714.6293565684286</v>
      </c>
      <c r="Q79" s="12">
        <f t="shared" ref="Q79:Q101" si="17">P79/1000</f>
        <v>3.7146293565684285</v>
      </c>
      <c r="R79" s="28">
        <f t="shared" si="12"/>
        <v>20671.912369303303</v>
      </c>
      <c r="S79" s="28">
        <v>2758</v>
      </c>
      <c r="T79" s="12">
        <f t="shared" si="13"/>
        <v>2.758</v>
      </c>
      <c r="U79" s="28">
        <v>4134</v>
      </c>
      <c r="V79" s="12">
        <f t="shared" ref="V79:V101" si="18">U79/1000</f>
        <v>4.1340000000000003</v>
      </c>
      <c r="W79" s="28">
        <v>7605</v>
      </c>
      <c r="X79" s="12">
        <f t="shared" si="8"/>
        <v>7.6050000000000004</v>
      </c>
      <c r="AA79" s="59"/>
    </row>
    <row r="80" spans="2:27" s="13" customFormat="1" x14ac:dyDescent="0.25">
      <c r="B80" s="8">
        <v>42491</v>
      </c>
      <c r="C80" s="9">
        <f t="shared" si="5"/>
        <v>1.8686433063791554</v>
      </c>
      <c r="D80" s="9">
        <f>+'Prom mensual'!D414</f>
        <v>1.3016053817751354</v>
      </c>
      <c r="E80" s="9">
        <v>2.52</v>
      </c>
      <c r="F80" s="9">
        <v>2.6025</v>
      </c>
      <c r="G80" s="9">
        <v>2.7949999999999999</v>
      </c>
      <c r="H80" s="9">
        <f>+'Prom mensual'!H414</f>
        <v>3.4575</v>
      </c>
      <c r="I80" s="9">
        <f>+'Prom mensual'!I414</f>
        <v>2.6725000000000003</v>
      </c>
      <c r="J80" s="9">
        <f>+'Prom mensual'!J414</f>
        <v>2.8125</v>
      </c>
      <c r="K80" s="10">
        <v>5565</v>
      </c>
      <c r="L80" s="10">
        <v>10399</v>
      </c>
      <c r="M80" s="10">
        <f t="shared" si="14"/>
        <v>7243.4339495786289</v>
      </c>
      <c r="N80" s="10">
        <f t="shared" si="15"/>
        <v>14023.8</v>
      </c>
      <c r="O80" s="10">
        <f t="shared" si="16"/>
        <v>14482.9125</v>
      </c>
      <c r="P80" s="28">
        <v>3741.5098043466628</v>
      </c>
      <c r="Q80" s="12">
        <f t="shared" si="17"/>
        <v>3.7415098043466628</v>
      </c>
      <c r="R80" s="28">
        <f t="shared" si="12"/>
        <v>20821.502061189178</v>
      </c>
      <c r="S80" s="28">
        <v>2972</v>
      </c>
      <c r="T80" s="12">
        <f t="shared" si="13"/>
        <v>2.972</v>
      </c>
      <c r="U80" s="28">
        <v>4057</v>
      </c>
      <c r="V80" s="12">
        <f t="shared" si="18"/>
        <v>4.0570000000000004</v>
      </c>
      <c r="W80" s="28">
        <v>7671</v>
      </c>
      <c r="X80" s="12">
        <f t="shared" si="8"/>
        <v>7.6710000000000003</v>
      </c>
      <c r="AA80" s="59"/>
    </row>
    <row r="81" spans="2:27" s="13" customFormat="1" x14ac:dyDescent="0.25">
      <c r="B81" s="8">
        <v>42522</v>
      </c>
      <c r="C81" s="9">
        <f t="shared" ref="C81:C131" si="19">+L81/K81</f>
        <v>1.8524502840909092</v>
      </c>
      <c r="D81" s="9">
        <f>+'Prom mensual'!D420</f>
        <v>1.2878857212488284</v>
      </c>
      <c r="E81" s="9">
        <v>2.59</v>
      </c>
      <c r="F81" s="9">
        <v>2.6680000000000001</v>
      </c>
      <c r="G81" s="9">
        <v>2.8</v>
      </c>
      <c r="H81" s="9">
        <f>+'Prom mensual'!H420</f>
        <v>3.59</v>
      </c>
      <c r="I81" s="9">
        <f>+'Prom mensual'!I420</f>
        <v>2.8099999999999996</v>
      </c>
      <c r="J81" s="9">
        <f>+'Prom mensual'!J420</f>
        <v>2.9159999999999995</v>
      </c>
      <c r="K81" s="10">
        <v>5632</v>
      </c>
      <c r="L81" s="10">
        <v>10433</v>
      </c>
      <c r="M81" s="10">
        <f t="shared" si="14"/>
        <v>7253.3723820734012</v>
      </c>
      <c r="N81" s="10">
        <f t="shared" si="15"/>
        <v>14586.88</v>
      </c>
      <c r="O81" s="10">
        <f t="shared" si="16"/>
        <v>15026.176000000001</v>
      </c>
      <c r="P81" s="28">
        <v>3737.533343612708</v>
      </c>
      <c r="Q81" s="12">
        <f t="shared" si="17"/>
        <v>3.7375333436127081</v>
      </c>
      <c r="R81" s="28">
        <f t="shared" si="12"/>
        <v>21049.787791226772</v>
      </c>
      <c r="S81" s="28">
        <v>3041</v>
      </c>
      <c r="T81" s="12">
        <f t="shared" si="13"/>
        <v>3.0409999999999999</v>
      </c>
      <c r="U81" s="28">
        <v>4206</v>
      </c>
      <c r="V81" s="12">
        <f t="shared" si="18"/>
        <v>4.2060000000000004</v>
      </c>
      <c r="W81" s="28">
        <v>7986</v>
      </c>
      <c r="X81" s="12">
        <f t="shared" si="8"/>
        <v>7.9859999999999998</v>
      </c>
      <c r="AA81" s="59"/>
    </row>
    <row r="82" spans="2:27" s="13" customFormat="1" x14ac:dyDescent="0.25">
      <c r="B82" s="8">
        <v>42552</v>
      </c>
      <c r="C82" s="9">
        <f t="shared" si="19"/>
        <v>1.6486535008976662</v>
      </c>
      <c r="D82" s="9">
        <f>+'Prom mensual'!D425</f>
        <v>1.300490552723941</v>
      </c>
      <c r="E82" s="9">
        <v>2.68</v>
      </c>
      <c r="F82" s="9">
        <v>2.74</v>
      </c>
      <c r="G82" s="9">
        <v>2.8650000000000002</v>
      </c>
      <c r="H82" s="9">
        <f>+'Prom mensual'!H425</f>
        <v>3.4224999999999999</v>
      </c>
      <c r="I82" s="9">
        <f>+'Prom mensual'!I425</f>
        <v>2.9274999999999998</v>
      </c>
      <c r="J82" s="9">
        <f>+'Prom mensual'!J425</f>
        <v>3.0449999999999999</v>
      </c>
      <c r="K82" s="10">
        <v>5570</v>
      </c>
      <c r="L82" s="10">
        <v>9183</v>
      </c>
      <c r="M82" s="10">
        <f t="shared" si="14"/>
        <v>7243.7323786723509</v>
      </c>
      <c r="N82" s="10">
        <f t="shared" si="15"/>
        <v>14927.6</v>
      </c>
      <c r="O82" s="10">
        <f t="shared" si="16"/>
        <v>15261.800000000001</v>
      </c>
      <c r="P82" s="28">
        <v>3793.2796958374179</v>
      </c>
      <c r="Q82" s="12">
        <f t="shared" si="17"/>
        <v>3.793279695837418</v>
      </c>
      <c r="R82" s="28">
        <f t="shared" si="12"/>
        <v>21128.56790581442</v>
      </c>
      <c r="S82" s="28">
        <v>2925</v>
      </c>
      <c r="T82" s="12">
        <f t="shared" si="13"/>
        <v>2.9249999999999998</v>
      </c>
      <c r="U82" s="28">
        <v>4224.490146762555</v>
      </c>
      <c r="V82" s="12">
        <f t="shared" si="18"/>
        <v>4.2244901467625553</v>
      </c>
      <c r="W82" s="28">
        <v>7449</v>
      </c>
      <c r="X82" s="12">
        <f t="shared" si="8"/>
        <v>7.4489999999999998</v>
      </c>
      <c r="AA82" s="59"/>
    </row>
    <row r="83" spans="2:27" x14ac:dyDescent="0.25">
      <c r="B83" s="8">
        <v>42583</v>
      </c>
      <c r="C83" s="9">
        <f t="shared" si="19"/>
        <v>1.6964415395787944</v>
      </c>
      <c r="D83" s="9">
        <f>+'Prom mensual'!D431</f>
        <v>1.5686152986529656</v>
      </c>
      <c r="E83" s="9">
        <v>2.9</v>
      </c>
      <c r="F83" s="9">
        <v>2.97</v>
      </c>
      <c r="G83" s="9">
        <v>3.028</v>
      </c>
      <c r="H83" s="9">
        <f>+'Prom mensual'!H431</f>
        <v>3.5960000000000001</v>
      </c>
      <c r="I83" s="9">
        <f>+'Prom mensual'!I431</f>
        <v>2.9420000000000002</v>
      </c>
      <c r="J83" s="9">
        <f>+'Prom mensual'!J431</f>
        <v>3.15</v>
      </c>
      <c r="K83" s="10">
        <v>5508</v>
      </c>
      <c r="L83" s="10">
        <v>9344</v>
      </c>
      <c r="M83" s="10">
        <f t="shared" si="14"/>
        <v>8639.9330649805343</v>
      </c>
      <c r="N83" s="10">
        <f t="shared" si="15"/>
        <v>15973.199999999999</v>
      </c>
      <c r="O83" s="10">
        <f t="shared" si="16"/>
        <v>16358.76</v>
      </c>
      <c r="P83" s="28">
        <v>3948.3498836153817</v>
      </c>
      <c r="Q83" s="12">
        <f t="shared" si="17"/>
        <v>3.9483498836153816</v>
      </c>
      <c r="R83" s="28">
        <f t="shared" si="12"/>
        <v>21747.511158953523</v>
      </c>
      <c r="S83" s="28">
        <v>3250</v>
      </c>
      <c r="T83" s="12">
        <f t="shared" si="13"/>
        <v>3.25</v>
      </c>
      <c r="U83" s="28">
        <v>4373.6260368830308</v>
      </c>
      <c r="V83" s="12">
        <f t="shared" si="18"/>
        <v>4.3736260368830306</v>
      </c>
      <c r="W83" s="28">
        <v>8823</v>
      </c>
      <c r="X83" s="12">
        <f t="shared" si="8"/>
        <v>8.8230000000000004</v>
      </c>
      <c r="Z83" s="59"/>
      <c r="AA83" s="59"/>
    </row>
    <row r="84" spans="2:27" x14ac:dyDescent="0.25">
      <c r="B84" s="8">
        <v>42614</v>
      </c>
      <c r="C84" s="9">
        <f t="shared" si="19"/>
        <v>1.6735395189003437</v>
      </c>
      <c r="D84" s="9">
        <f>+'Prom mensual'!D436</f>
        <v>1.4460179410377672</v>
      </c>
      <c r="E84" s="9">
        <v>2.96</v>
      </c>
      <c r="F84" s="9">
        <v>3.03</v>
      </c>
      <c r="G84" s="9">
        <v>3.12</v>
      </c>
      <c r="H84" s="9">
        <f>+'Prom mensual'!H436</f>
        <v>3.6475</v>
      </c>
      <c r="I84" s="9">
        <f>+'Prom mensual'!I436</f>
        <v>2.9125000000000001</v>
      </c>
      <c r="J84" s="9">
        <f>+'Prom mensual'!J436</f>
        <v>2.9874999999999998</v>
      </c>
      <c r="K84" s="10">
        <v>5529</v>
      </c>
      <c r="L84" s="10">
        <v>9253</v>
      </c>
      <c r="M84" s="10">
        <f t="shared" si="14"/>
        <v>7995.0331959978148</v>
      </c>
      <c r="N84" s="10">
        <f t="shared" si="15"/>
        <v>16365.84</v>
      </c>
      <c r="O84" s="10">
        <f t="shared" si="16"/>
        <v>16752.87</v>
      </c>
      <c r="P84" s="28">
        <v>4152.2169436636996</v>
      </c>
      <c r="Q84" s="12">
        <f t="shared" si="17"/>
        <v>4.1522169436636993</v>
      </c>
      <c r="R84" s="28">
        <f t="shared" si="12"/>
        <v>22957.607481516592</v>
      </c>
      <c r="S84" s="28">
        <v>3345</v>
      </c>
      <c r="T84" s="12">
        <f t="shared" si="13"/>
        <v>3.3450000000000002</v>
      </c>
      <c r="U84" s="28">
        <v>4610.9603009278244</v>
      </c>
      <c r="V84" s="12">
        <f t="shared" si="18"/>
        <v>4.6109603009278244</v>
      </c>
      <c r="W84" s="28">
        <v>8299</v>
      </c>
      <c r="X84" s="12">
        <f t="shared" si="8"/>
        <v>8.2989999999999995</v>
      </c>
      <c r="AA84" s="59"/>
    </row>
    <row r="85" spans="2:27" x14ac:dyDescent="0.25">
      <c r="B85" s="8">
        <v>42644</v>
      </c>
      <c r="C85" s="9">
        <f t="shared" si="19"/>
        <v>1.6874278098622835</v>
      </c>
      <c r="D85" s="9">
        <f>+'Prom mensual'!D441</f>
        <v>1.4987693617337883</v>
      </c>
      <c r="E85" s="9">
        <v>2.9074999999999998</v>
      </c>
      <c r="F85" s="9">
        <v>3</v>
      </c>
      <c r="G85" s="9">
        <v>3.1124999999999998</v>
      </c>
      <c r="H85" s="9">
        <f>+'Prom mensual'!H441</f>
        <v>3.5825</v>
      </c>
      <c r="I85" s="9">
        <f>+'Prom mensual'!I441</f>
        <v>3.0374999999999996</v>
      </c>
      <c r="J85" s="9">
        <f>+'Prom mensual'!J441</f>
        <v>2.9125000000000001</v>
      </c>
      <c r="K85" s="10">
        <v>5627.5</v>
      </c>
      <c r="L85" s="10">
        <v>9496</v>
      </c>
      <c r="M85" s="10">
        <f t="shared" si="14"/>
        <v>8434.3245831568929</v>
      </c>
      <c r="N85" s="10">
        <v>16362.575000000001</v>
      </c>
      <c r="O85" s="10">
        <v>16881.724999999999</v>
      </c>
      <c r="P85" s="28">
        <v>4126.5640588451633</v>
      </c>
      <c r="Q85" s="12">
        <f t="shared" si="17"/>
        <v>4.1265640588451635</v>
      </c>
      <c r="R85" s="28">
        <f t="shared" si="12"/>
        <v>23222.239241151157</v>
      </c>
      <c r="S85" s="28">
        <v>3450</v>
      </c>
      <c r="T85" s="12">
        <f t="shared" si="13"/>
        <v>3.45</v>
      </c>
      <c r="U85" s="28">
        <v>4552.0838078573397</v>
      </c>
      <c r="V85" s="12">
        <f t="shared" si="18"/>
        <v>4.5520838078573398</v>
      </c>
      <c r="W85" s="28">
        <v>8487</v>
      </c>
      <c r="X85" s="12">
        <f t="shared" si="8"/>
        <v>8.4870000000000001</v>
      </c>
      <c r="AA85" s="59"/>
    </row>
    <row r="86" spans="2:27" x14ac:dyDescent="0.25">
      <c r="B86" s="8">
        <v>42675</v>
      </c>
      <c r="C86" s="9">
        <f t="shared" si="19"/>
        <v>1.605281445448228</v>
      </c>
      <c r="D86" s="9">
        <f>+'Prom mensual'!D447</f>
        <v>1.4728127620927673</v>
      </c>
      <c r="E86" s="9">
        <v>2.9840000000000004</v>
      </c>
      <c r="F86" s="9">
        <v>3.0680000000000001</v>
      </c>
      <c r="G86" s="9">
        <v>3.1700000000000004</v>
      </c>
      <c r="H86" s="9">
        <f>+'Prom mensual'!H447</f>
        <v>3.5259999999999998</v>
      </c>
      <c r="I86" s="9">
        <f>+'Prom mensual'!I447</f>
        <v>2.8740000000000001</v>
      </c>
      <c r="J86" s="9">
        <f>+'Prom mensual'!J447</f>
        <v>2.9340000000000002</v>
      </c>
      <c r="K86" s="10">
        <v>5756</v>
      </c>
      <c r="L86" s="10">
        <v>9240</v>
      </c>
      <c r="M86" s="10">
        <f t="shared" si="14"/>
        <v>8477.5102586059693</v>
      </c>
      <c r="N86" s="10">
        <v>17175.96</v>
      </c>
      <c r="O86" s="10">
        <v>17659.579999999998</v>
      </c>
      <c r="P86" s="28">
        <v>4497.2273845621376</v>
      </c>
      <c r="Q86" s="12">
        <f t="shared" si="17"/>
        <v>4.4972273845621373</v>
      </c>
      <c r="R86" s="28">
        <f t="shared" si="12"/>
        <v>25886.040825539661</v>
      </c>
      <c r="S86" s="28">
        <v>3643</v>
      </c>
      <c r="T86" s="12">
        <f t="shared" si="13"/>
        <v>3.6429999999999998</v>
      </c>
      <c r="U86" s="28">
        <v>4657.1675383500733</v>
      </c>
      <c r="V86" s="12">
        <f t="shared" si="18"/>
        <v>4.6571675383500732</v>
      </c>
      <c r="W86" s="28">
        <v>7747</v>
      </c>
      <c r="X86" s="12">
        <f t="shared" si="8"/>
        <v>7.7469999999999999</v>
      </c>
      <c r="AA86" s="59"/>
    </row>
    <row r="87" spans="2:27" x14ac:dyDescent="0.25">
      <c r="B87" s="8">
        <v>42705</v>
      </c>
      <c r="C87" s="9">
        <f t="shared" si="19"/>
        <v>1.6863321799307958</v>
      </c>
      <c r="D87" s="9">
        <f>+'Prom mensual'!D452</f>
        <v>1.4904364136527537</v>
      </c>
      <c r="E87" s="9">
        <v>2.9424999999999999</v>
      </c>
      <c r="F87" s="9">
        <v>3.0274999999999999</v>
      </c>
      <c r="G87" s="9">
        <v>3.0725000000000002</v>
      </c>
      <c r="H87" s="9">
        <f>+'Prom mensual'!H452</f>
        <v>3.4275000000000002</v>
      </c>
      <c r="I87" s="9">
        <f>+'Prom mensual'!I452</f>
        <v>2.8224999999999998</v>
      </c>
      <c r="J87" s="9">
        <f>+'Prom mensual'!J452</f>
        <v>2.8049999999999997</v>
      </c>
      <c r="K87" s="10">
        <v>5780</v>
      </c>
      <c r="L87" s="10">
        <v>9747</v>
      </c>
      <c r="M87" s="10">
        <f t="shared" si="14"/>
        <v>8614.7224709129168</v>
      </c>
      <c r="N87" s="10">
        <v>17007.7</v>
      </c>
      <c r="O87" s="10">
        <v>17499.025000000001</v>
      </c>
      <c r="P87" s="28">
        <v>4433.1185111966215</v>
      </c>
      <c r="Q87" s="12">
        <f t="shared" si="17"/>
        <v>4.4331185111966214</v>
      </c>
      <c r="R87" s="28">
        <f t="shared" si="12"/>
        <v>25623.424994716472</v>
      </c>
      <c r="S87" s="28">
        <v>3610</v>
      </c>
      <c r="T87" s="12">
        <f t="shared" si="13"/>
        <v>3.61</v>
      </c>
      <c r="U87" s="28">
        <v>4780.0128157745321</v>
      </c>
      <c r="V87" s="12">
        <f t="shared" si="18"/>
        <v>4.7800128157745325</v>
      </c>
      <c r="W87" s="28">
        <v>7856</v>
      </c>
      <c r="X87" s="12">
        <f t="shared" si="8"/>
        <v>7.8559999999999999</v>
      </c>
      <c r="AA87" s="59"/>
    </row>
    <row r="88" spans="2:27" x14ac:dyDescent="0.25">
      <c r="B88" s="8">
        <v>42736</v>
      </c>
      <c r="C88" s="9">
        <f t="shared" si="19"/>
        <v>1.8952596723597073</v>
      </c>
      <c r="D88" s="9">
        <f>+'Prom mensual'!D462</f>
        <v>1.5758804588037898</v>
      </c>
      <c r="E88" s="9">
        <v>3.0024999999999999</v>
      </c>
      <c r="F88" s="9">
        <v>3.08</v>
      </c>
      <c r="G88" s="9">
        <v>3.1274999999999999</v>
      </c>
      <c r="H88" s="9">
        <f>+'Prom mensual'!H457</f>
        <v>3.3574999999999999</v>
      </c>
      <c r="I88" s="9">
        <f>+'Prom mensual'!I457</f>
        <v>2.9125000000000001</v>
      </c>
      <c r="J88" s="9">
        <f>+'Prom mensual'!J457</f>
        <v>2.9125000000000001</v>
      </c>
      <c r="K88" s="10">
        <v>5738</v>
      </c>
      <c r="L88" s="10">
        <v>10875</v>
      </c>
      <c r="M88" s="10">
        <f t="shared" si="14"/>
        <v>9042.4020726161452</v>
      </c>
      <c r="N88" s="10">
        <v>17201</v>
      </c>
      <c r="O88" s="10">
        <v>17602.433333333334</v>
      </c>
      <c r="P88" s="28">
        <v>4228</v>
      </c>
      <c r="Q88" s="12">
        <f t="shared" si="17"/>
        <v>4.2279999999999998</v>
      </c>
      <c r="R88" s="28">
        <f t="shared" si="12"/>
        <v>24260.263999999999</v>
      </c>
      <c r="S88" s="28">
        <v>3104</v>
      </c>
      <c r="T88" s="12">
        <f t="shared" si="13"/>
        <v>3.1040000000000001</v>
      </c>
      <c r="U88" s="28">
        <v>4715</v>
      </c>
      <c r="V88" s="12">
        <f t="shared" si="18"/>
        <v>4.7149999999999999</v>
      </c>
      <c r="W88" s="28">
        <v>7938</v>
      </c>
      <c r="X88" s="12">
        <f t="shared" si="8"/>
        <v>7.9379999999999997</v>
      </c>
      <c r="AA88" s="59"/>
    </row>
    <row r="89" spans="2:27" x14ac:dyDescent="0.25">
      <c r="B89" s="8">
        <v>42767</v>
      </c>
      <c r="C89" s="9">
        <f t="shared" si="19"/>
        <v>2.1158219479947111</v>
      </c>
      <c r="D89" s="9">
        <f>+'Prom mensual'!D462</f>
        <v>1.5758804588037898</v>
      </c>
      <c r="E89" s="9">
        <v>3.09</v>
      </c>
      <c r="F89" s="9">
        <v>3.1475</v>
      </c>
      <c r="G89" s="9">
        <v>3.1950000000000003</v>
      </c>
      <c r="H89" s="9">
        <f>+'Prom mensual'!H462</f>
        <v>3.3849999999999998</v>
      </c>
      <c r="I89" s="9">
        <f>+'Prom mensual'!I462</f>
        <v>2.9274999999999998</v>
      </c>
      <c r="J89" s="9">
        <f>+'Prom mensual'!J462</f>
        <v>2.9200000000000004</v>
      </c>
      <c r="K89" s="10">
        <v>5672.5</v>
      </c>
      <c r="L89" s="10">
        <v>12002</v>
      </c>
      <c r="M89" s="10">
        <f t="shared" si="14"/>
        <v>8939.1819025644982</v>
      </c>
      <c r="N89" s="10">
        <f>'Prom mensual'!M462</f>
        <v>17527.625</v>
      </c>
      <c r="O89" s="10">
        <v>17854.075000000001</v>
      </c>
      <c r="P89" s="28">
        <v>4110</v>
      </c>
      <c r="Q89" s="12">
        <f t="shared" si="17"/>
        <v>4.1100000000000003</v>
      </c>
      <c r="R89" s="28">
        <f t="shared" si="12"/>
        <v>23313.975000000002</v>
      </c>
      <c r="S89" s="28">
        <v>3117</v>
      </c>
      <c r="T89" s="12">
        <f t="shared" si="13"/>
        <v>3.117</v>
      </c>
      <c r="U89" s="28">
        <v>4665</v>
      </c>
      <c r="V89" s="12">
        <f t="shared" si="18"/>
        <v>4.665</v>
      </c>
      <c r="W89" s="28">
        <v>7146</v>
      </c>
      <c r="X89" s="12">
        <f t="shared" si="8"/>
        <v>7.1459999999999999</v>
      </c>
      <c r="AA89" s="59"/>
    </row>
    <row r="90" spans="2:27" x14ac:dyDescent="0.25">
      <c r="B90" s="8">
        <v>42795</v>
      </c>
      <c r="C90" s="9">
        <f t="shared" si="19"/>
        <v>2.1022294725394235</v>
      </c>
      <c r="D90" s="9">
        <f>+'Prom mensual'!D468</f>
        <v>1.5157176456640853</v>
      </c>
      <c r="E90" s="9">
        <f>'Prom mensual'!E468</f>
        <v>2.984</v>
      </c>
      <c r="F90" s="9">
        <f>'Prom mensual'!F468</f>
        <v>3.056</v>
      </c>
      <c r="G90" s="9">
        <v>3.1199999999999997</v>
      </c>
      <c r="H90" s="9">
        <f>+'Prom mensual'!H468</f>
        <v>3.4799999999999995</v>
      </c>
      <c r="I90" s="9">
        <f>+'Prom mensual'!I468</f>
        <v>2.8999999999999995</v>
      </c>
      <c r="J90" s="9">
        <f>+'Prom mensual'!J468</f>
        <v>2.8159999999999998</v>
      </c>
      <c r="K90" s="10">
        <f>'Prom mensual'!K468</f>
        <v>5517</v>
      </c>
      <c r="L90" s="10">
        <v>11598</v>
      </c>
      <c r="M90" s="10">
        <f t="shared" si="14"/>
        <v>8362.2142511287584</v>
      </c>
      <c r="N90" s="10">
        <f>'Prom mensual'!M468</f>
        <v>16463.72</v>
      </c>
      <c r="O90" s="10">
        <v>16859.689999999999</v>
      </c>
      <c r="P90" s="28">
        <v>4197</v>
      </c>
      <c r="Q90" s="12">
        <f t="shared" si="17"/>
        <v>4.1970000000000001</v>
      </c>
      <c r="R90" s="28">
        <f t="shared" si="12"/>
        <v>23154.849000000002</v>
      </c>
      <c r="S90" s="28">
        <v>3343</v>
      </c>
      <c r="T90" s="12">
        <f t="shared" si="13"/>
        <v>3.343</v>
      </c>
      <c r="U90" s="28">
        <v>4499</v>
      </c>
      <c r="V90" s="12">
        <f t="shared" si="18"/>
        <v>4.4989999999999997</v>
      </c>
      <c r="W90" s="28">
        <v>7480</v>
      </c>
      <c r="X90" s="12">
        <f t="shared" si="8"/>
        <v>7.48</v>
      </c>
      <c r="AA90" s="59"/>
    </row>
    <row r="91" spans="2:27" x14ac:dyDescent="0.25">
      <c r="B91" s="8">
        <v>42826</v>
      </c>
      <c r="C91" s="9">
        <f t="shared" si="19"/>
        <v>1.9850045167118338</v>
      </c>
      <c r="D91" s="9">
        <f>+'Prom mensual'!D473</f>
        <v>1.646643979759417</v>
      </c>
      <c r="E91" s="9">
        <v>3.0274999999999999</v>
      </c>
      <c r="F91" s="9">
        <v>3.0949999999999998</v>
      </c>
      <c r="G91" s="9">
        <v>3.165</v>
      </c>
      <c r="H91" s="9">
        <f>+'Prom mensual'!H473</f>
        <v>3.6375000000000002</v>
      </c>
      <c r="I91" s="9">
        <f>+'Prom mensual'!I473</f>
        <v>2.7574999999999998</v>
      </c>
      <c r="J91" s="9">
        <f>+'Prom mensual'!J473</f>
        <v>2.7525000000000004</v>
      </c>
      <c r="K91" s="10">
        <v>5535</v>
      </c>
      <c r="L91" s="10">
        <v>10987</v>
      </c>
      <c r="M91" s="10">
        <f t="shared" si="14"/>
        <v>9114.1744279683735</v>
      </c>
      <c r="N91" s="10">
        <v>16756.849999999999</v>
      </c>
      <c r="O91" s="10">
        <v>17130.150000000001</v>
      </c>
      <c r="P91" s="28">
        <v>4235</v>
      </c>
      <c r="Q91" s="12">
        <f t="shared" si="17"/>
        <v>4.2350000000000003</v>
      </c>
      <c r="R91" s="28">
        <f t="shared" si="12"/>
        <v>23440.725000000002</v>
      </c>
      <c r="S91" s="28">
        <v>3418</v>
      </c>
      <c r="T91" s="12">
        <f t="shared" si="13"/>
        <v>3.4180000000000001</v>
      </c>
      <c r="U91" s="28">
        <v>4491</v>
      </c>
      <c r="V91" s="12">
        <f t="shared" si="18"/>
        <v>4.4909999999999997</v>
      </c>
      <c r="W91" s="28">
        <v>7621</v>
      </c>
      <c r="X91" s="12">
        <f t="shared" si="8"/>
        <v>7.6210000000000004</v>
      </c>
      <c r="AA91" s="59"/>
    </row>
    <row r="92" spans="2:27" x14ac:dyDescent="0.25">
      <c r="B92" s="8">
        <v>42856</v>
      </c>
      <c r="C92" s="9">
        <f t="shared" si="19"/>
        <v>2.0216372160115399</v>
      </c>
      <c r="D92" s="17">
        <f>+'Prom mensual'!D479</f>
        <v>1.6418608715856009</v>
      </c>
      <c r="E92" s="17">
        <v>3.0480000000000005</v>
      </c>
      <c r="F92" s="17">
        <v>3.1160000000000001</v>
      </c>
      <c r="G92" s="17">
        <v>3.2020000000000004</v>
      </c>
      <c r="H92" s="40">
        <f>+'Prom mensual'!H479</f>
        <v>3.5219999999999998</v>
      </c>
      <c r="I92" s="40">
        <f>+'Prom mensual'!I479</f>
        <v>2.694</v>
      </c>
      <c r="J92" s="40">
        <f>+'Prom mensual'!J479</f>
        <v>2.88</v>
      </c>
      <c r="K92" s="10">
        <v>5546</v>
      </c>
      <c r="L92" s="10">
        <v>11212</v>
      </c>
      <c r="M92" s="10">
        <f t="shared" si="14"/>
        <v>9105.7603938137418</v>
      </c>
      <c r="N92" s="10">
        <v>16903.96</v>
      </c>
      <c r="O92" s="10">
        <v>17281.02</v>
      </c>
      <c r="P92" s="28">
        <v>4470</v>
      </c>
      <c r="Q92" s="12">
        <f t="shared" si="17"/>
        <v>4.47</v>
      </c>
      <c r="R92" s="28">
        <f t="shared" si="12"/>
        <v>24790.62</v>
      </c>
      <c r="S92" s="28">
        <v>3499</v>
      </c>
      <c r="T92" s="12">
        <f t="shared" si="13"/>
        <v>3.4990000000000001</v>
      </c>
      <c r="U92" s="28">
        <v>4607.4310078420858</v>
      </c>
      <c r="V92" s="12">
        <f t="shared" si="18"/>
        <v>4.6074310078420861</v>
      </c>
      <c r="W92" s="28">
        <v>7572.7889059338477</v>
      </c>
      <c r="X92" s="12">
        <f t="shared" si="8"/>
        <v>7.572788905933848</v>
      </c>
      <c r="AA92" s="59"/>
    </row>
    <row r="93" spans="2:27" x14ac:dyDescent="0.25">
      <c r="B93" s="8">
        <v>42887</v>
      </c>
      <c r="C93" s="9">
        <f t="shared" si="19"/>
        <v>2.0887799564270151</v>
      </c>
      <c r="D93" s="9">
        <f>+'Prom mensual'!D484</f>
        <v>1.5698918242709741</v>
      </c>
      <c r="E93" s="9">
        <v>2.89</v>
      </c>
      <c r="F93" s="9">
        <v>2.95</v>
      </c>
      <c r="G93" s="9">
        <v>3.05</v>
      </c>
      <c r="H93" s="9">
        <f>+'Prom mensual'!H484</f>
        <v>3.4450000000000003</v>
      </c>
      <c r="I93" s="9">
        <f>+'Prom mensual'!I484</f>
        <v>2.5049999999999999</v>
      </c>
      <c r="J93" s="9">
        <f>+'Prom mensual'!J484</f>
        <v>3.0125000000000002</v>
      </c>
      <c r="K93" s="10">
        <v>5508</v>
      </c>
      <c r="L93" s="10">
        <v>11505</v>
      </c>
      <c r="M93" s="10">
        <f t="shared" si="14"/>
        <v>8646.9641680845252</v>
      </c>
      <c r="N93" s="10">
        <v>16050.5</v>
      </c>
      <c r="O93" s="10">
        <v>16354.45</v>
      </c>
      <c r="P93" s="28">
        <v>4453</v>
      </c>
      <c r="Q93" s="12">
        <f t="shared" si="17"/>
        <v>4.4530000000000003</v>
      </c>
      <c r="R93" s="28">
        <f t="shared" si="12"/>
        <v>24527.124</v>
      </c>
      <c r="S93" s="28">
        <v>3402</v>
      </c>
      <c r="T93" s="12">
        <f t="shared" si="13"/>
        <v>3.4020000000000001</v>
      </c>
      <c r="U93" s="28">
        <v>4518</v>
      </c>
      <c r="V93" s="12">
        <f t="shared" si="18"/>
        <v>4.5179999999999998</v>
      </c>
      <c r="W93" s="28">
        <v>7575</v>
      </c>
      <c r="X93" s="12">
        <f t="shared" si="8"/>
        <v>7.5750000000000002</v>
      </c>
      <c r="AA93" s="59"/>
    </row>
    <row r="94" spans="2:27" x14ac:dyDescent="0.25">
      <c r="B94" s="8">
        <v>42917</v>
      </c>
      <c r="C94" s="9">
        <f t="shared" si="19"/>
        <v>1.8800182066454256</v>
      </c>
      <c r="D94" s="40">
        <f>+'Prom mensual'!D489</f>
        <v>1.6129395969990679</v>
      </c>
      <c r="E94" s="9">
        <v>2.9874999999999998</v>
      </c>
      <c r="F94" s="17">
        <f>SUBTOTAL(1,F90:F93)</f>
        <v>3.0542499999999997</v>
      </c>
      <c r="G94" s="17">
        <v>3.0599999999999996</v>
      </c>
      <c r="H94" s="40">
        <f>+'Prom mensual'!H489</f>
        <v>3.33</v>
      </c>
      <c r="I94" s="40">
        <f>+'Prom mensual'!I489</f>
        <v>2.5</v>
      </c>
      <c r="J94" s="40">
        <f>+'Prom mensual'!J489</f>
        <v>3.2075000000000005</v>
      </c>
      <c r="K94" s="10">
        <v>5492.5</v>
      </c>
      <c r="L94" s="10">
        <v>10326</v>
      </c>
      <c r="M94" s="10">
        <f t="shared" si="14"/>
        <v>8859.0707365173803</v>
      </c>
      <c r="N94" s="10">
        <v>16409.05</v>
      </c>
      <c r="O94" s="10">
        <v>16422.75</v>
      </c>
      <c r="P94" s="28">
        <v>4179</v>
      </c>
      <c r="Q94" s="12">
        <f t="shared" si="17"/>
        <v>4.1790000000000003</v>
      </c>
      <c r="R94" s="28">
        <f t="shared" si="12"/>
        <v>22953.157500000001</v>
      </c>
      <c r="S94" s="28">
        <v>3308</v>
      </c>
      <c r="T94" s="12">
        <f t="shared" si="13"/>
        <v>3.3079999999999998</v>
      </c>
      <c r="U94" s="28">
        <v>4447</v>
      </c>
      <c r="V94" s="12">
        <f t="shared" si="18"/>
        <v>4.4470000000000001</v>
      </c>
      <c r="W94" s="28">
        <v>7426</v>
      </c>
      <c r="X94" s="12">
        <f t="shared" si="8"/>
        <v>7.4260000000000002</v>
      </c>
      <c r="AA94" s="59"/>
    </row>
    <row r="95" spans="2:27" x14ac:dyDescent="0.25">
      <c r="B95" s="8">
        <v>42948</v>
      </c>
      <c r="C95" s="9">
        <f t="shared" si="19"/>
        <v>1.9157970492983087</v>
      </c>
      <c r="D95" s="9">
        <f>+'Prom mensual'!D495</f>
        <v>1.6386241414155798</v>
      </c>
      <c r="E95" s="9">
        <f>+'Prom mensual'!E495</f>
        <v>3.0759999999999996</v>
      </c>
      <c r="F95" s="9">
        <f>+'Prom mensual'!F495</f>
        <v>3.0819999999999999</v>
      </c>
      <c r="G95" s="9">
        <f>+'Prom mensual'!G495</f>
        <v>3.1559999999999997</v>
      </c>
      <c r="H95" s="9">
        <f>+'Prom mensual'!H495</f>
        <v>3.3839999999999995</v>
      </c>
      <c r="I95" s="9">
        <f>+'Prom mensual'!I495</f>
        <v>2.6799999999999997</v>
      </c>
      <c r="J95" s="9">
        <f>+'Prom mensual'!J495</f>
        <v>3.1060000000000003</v>
      </c>
      <c r="K95" s="10">
        <f>+'Prom mensual'!K495</f>
        <v>5558</v>
      </c>
      <c r="L95" s="10">
        <v>10648</v>
      </c>
      <c r="M95" s="10">
        <f t="shared" si="14"/>
        <v>9107.4729779877925</v>
      </c>
      <c r="N95" s="10">
        <f>+'Prom mensual'!M495</f>
        <v>17096.02</v>
      </c>
      <c r="O95" s="10">
        <f>+'Prom mensual'!N495</f>
        <v>17129.34</v>
      </c>
      <c r="P95" s="28">
        <v>4175</v>
      </c>
      <c r="Q95" s="12">
        <f t="shared" si="17"/>
        <v>4.1749999999999998</v>
      </c>
      <c r="R95" s="28">
        <f t="shared" si="12"/>
        <v>23204.649999999998</v>
      </c>
      <c r="S95" s="28">
        <v>3276</v>
      </c>
      <c r="T95" s="12">
        <f t="shared" si="13"/>
        <v>3.2759999999999998</v>
      </c>
      <c r="U95" s="28">
        <v>4422</v>
      </c>
      <c r="V95" s="12">
        <f t="shared" si="18"/>
        <v>4.4219999999999997</v>
      </c>
      <c r="W95" s="28">
        <v>7033</v>
      </c>
      <c r="X95" s="12">
        <f t="shared" si="8"/>
        <v>7.0330000000000004</v>
      </c>
      <c r="AA95" s="59"/>
    </row>
    <row r="96" spans="2:27" x14ac:dyDescent="0.25">
      <c r="B96" s="8">
        <v>42979</v>
      </c>
      <c r="C96" s="9">
        <f t="shared" si="19"/>
        <v>1.9459315251222766</v>
      </c>
      <c r="D96" s="9">
        <f>+'Prom mensual'!D500</f>
        <v>1.6394053121913015</v>
      </c>
      <c r="E96" s="9">
        <f>+'Prom mensual'!E500</f>
        <v>3.0725000000000002</v>
      </c>
      <c r="F96" s="9">
        <f>+'Prom mensual'!F500</f>
        <v>3.0825</v>
      </c>
      <c r="G96" s="9">
        <f>+'Prom mensual'!G500</f>
        <v>3.165</v>
      </c>
      <c r="H96" s="9">
        <f>+'Prom mensual'!H500</f>
        <v>3.5100000000000002</v>
      </c>
      <c r="I96" s="9">
        <f>+'Prom mensual'!I500</f>
        <v>2.8</v>
      </c>
      <c r="J96" s="9">
        <f>+'Prom mensual'!J500</f>
        <v>3.0150000000000001</v>
      </c>
      <c r="K96" s="10">
        <f>+'Prom mensual'!K500</f>
        <v>5622.5</v>
      </c>
      <c r="L96" s="10">
        <v>10941</v>
      </c>
      <c r="M96" s="10">
        <f t="shared" si="14"/>
        <v>9217.5563677955925</v>
      </c>
      <c r="N96" s="10">
        <f>+'Prom mensual'!M500</f>
        <v>17275.650000000001</v>
      </c>
      <c r="O96" s="10">
        <f>+'Prom mensual'!N500</f>
        <v>17331.849999999999</v>
      </c>
      <c r="P96" s="28">
        <v>4251</v>
      </c>
      <c r="Q96" s="12">
        <f t="shared" si="17"/>
        <v>4.2510000000000003</v>
      </c>
      <c r="R96" s="28">
        <f t="shared" si="12"/>
        <v>23901.247500000001</v>
      </c>
      <c r="S96" s="28">
        <v>3271</v>
      </c>
      <c r="T96" s="12">
        <f t="shared" si="13"/>
        <v>3.2709999999999999</v>
      </c>
      <c r="U96" s="28">
        <v>4426</v>
      </c>
      <c r="V96" s="12">
        <f t="shared" si="18"/>
        <v>4.4260000000000002</v>
      </c>
      <c r="W96" s="28">
        <v>7620</v>
      </c>
      <c r="X96" s="12">
        <f t="shared" si="8"/>
        <v>7.62</v>
      </c>
      <c r="AA96" s="59"/>
    </row>
    <row r="97" spans="2:27" x14ac:dyDescent="0.25">
      <c r="B97" s="8">
        <v>43009</v>
      </c>
      <c r="C97" s="9">
        <f t="shared" si="19"/>
        <v>1.842981477348806</v>
      </c>
      <c r="D97" s="9">
        <f>+'Prom mensual'!D505</f>
        <v>1.7181023441548202</v>
      </c>
      <c r="E97" s="9">
        <f>+'Prom mensual'!E505</f>
        <v>3.2349999999999999</v>
      </c>
      <c r="F97" s="9">
        <f>+'Prom mensual'!F505</f>
        <v>3.2349999999999999</v>
      </c>
      <c r="G97" s="9">
        <f>+'Prom mensual'!G505</f>
        <v>3.3174999999999999</v>
      </c>
      <c r="H97" s="9">
        <f>+'Prom mensual'!H505</f>
        <v>3.56</v>
      </c>
      <c r="I97" s="9">
        <f>+'Prom mensual'!I505</f>
        <v>2.855</v>
      </c>
      <c r="J97" s="9">
        <f>+'Prom mensual'!J505</f>
        <v>3.1100000000000003</v>
      </c>
      <c r="K97" s="10">
        <f>+'Prom mensual'!K505</f>
        <v>5601.25</v>
      </c>
      <c r="L97" s="10">
        <v>10323</v>
      </c>
      <c r="M97" s="10">
        <f t="shared" si="14"/>
        <v>9623.5207551971871</v>
      </c>
      <c r="N97" s="10">
        <f>+'Prom mensual'!M505</f>
        <v>18119.924999999999</v>
      </c>
      <c r="O97" s="10">
        <f>+'Prom mensual'!N505</f>
        <v>18119.924999999999</v>
      </c>
      <c r="P97" s="28">
        <v>4217</v>
      </c>
      <c r="Q97" s="12">
        <f t="shared" si="17"/>
        <v>4.2169999999999996</v>
      </c>
      <c r="R97" s="28">
        <f t="shared" si="12"/>
        <v>23620.471249999999</v>
      </c>
      <c r="S97" s="28">
        <v>3267</v>
      </c>
      <c r="T97" s="12">
        <f t="shared" si="13"/>
        <v>3.2669999999999999</v>
      </c>
      <c r="U97" s="28">
        <v>4356</v>
      </c>
      <c r="V97" s="12">
        <f t="shared" si="18"/>
        <v>4.3559999999999999</v>
      </c>
      <c r="W97" s="28">
        <v>7362</v>
      </c>
      <c r="X97" s="12">
        <f t="shared" si="8"/>
        <v>7.3620000000000001</v>
      </c>
      <c r="AA97" s="59"/>
    </row>
    <row r="98" spans="2:27" x14ac:dyDescent="0.25">
      <c r="B98" s="8">
        <v>43040</v>
      </c>
      <c r="C98" s="9">
        <f t="shared" si="19"/>
        <v>1.9924919556667859</v>
      </c>
      <c r="D98" s="9">
        <f>+'Prom mensual'!D511</f>
        <v>1.7276252236135956</v>
      </c>
      <c r="E98" s="9">
        <f>+'Prom mensual'!E511</f>
        <v>3.2</v>
      </c>
      <c r="F98" s="9">
        <f>+'Prom mensual'!F511</f>
        <v>3.2079999999999997</v>
      </c>
      <c r="G98" s="9">
        <f>+'Prom mensual'!G511</f>
        <v>3.2679999999999998</v>
      </c>
      <c r="H98" s="9">
        <f>+'Prom mensual'!H511</f>
        <v>3.4859999999999998</v>
      </c>
      <c r="I98" s="9">
        <f>+'Prom mensual'!I511</f>
        <v>2.7559999999999998</v>
      </c>
      <c r="J98" s="9">
        <f>+'Prom mensual'!J511</f>
        <v>3.0120000000000005</v>
      </c>
      <c r="K98" s="10">
        <f>+'Prom mensual'!K511</f>
        <v>5594</v>
      </c>
      <c r="L98" s="10">
        <v>11146</v>
      </c>
      <c r="M98" s="10">
        <f t="shared" si="14"/>
        <v>9664.3355008944545</v>
      </c>
      <c r="N98" s="10">
        <f>$K$98*E98</f>
        <v>17900.8</v>
      </c>
      <c r="O98" s="10">
        <f>$K$98*F98</f>
        <v>17945.552</v>
      </c>
      <c r="P98" s="28">
        <v>4243</v>
      </c>
      <c r="Q98" s="12">
        <f t="shared" si="17"/>
        <v>4.2430000000000003</v>
      </c>
      <c r="R98" s="28">
        <f t="shared" si="12"/>
        <v>23735.342000000001</v>
      </c>
      <c r="S98" s="28">
        <v>3273</v>
      </c>
      <c r="T98" s="12">
        <f t="shared" si="13"/>
        <v>3.2730000000000001</v>
      </c>
      <c r="U98" s="28">
        <v>4614</v>
      </c>
      <c r="V98" s="12">
        <f t="shared" si="18"/>
        <v>4.6139999999999999</v>
      </c>
      <c r="W98" s="28">
        <v>7314</v>
      </c>
      <c r="X98" s="12">
        <f t="shared" si="8"/>
        <v>7.3140000000000001</v>
      </c>
      <c r="AA98" s="59"/>
    </row>
    <row r="99" spans="2:27" x14ac:dyDescent="0.25">
      <c r="B99" s="8">
        <v>43070</v>
      </c>
      <c r="C99" s="9">
        <f t="shared" si="19"/>
        <v>1.9443470442796134</v>
      </c>
      <c r="D99" s="9">
        <f>+'Prom mensual'!D516</f>
        <v>1.772169736422712</v>
      </c>
      <c r="E99" s="9">
        <f>+'Prom mensual'!E516</f>
        <v>3.1624999999999996</v>
      </c>
      <c r="F99" s="9">
        <f>+'Prom mensual'!F516</f>
        <v>3.2275</v>
      </c>
      <c r="G99" s="9">
        <f>+'Prom mensual'!G516</f>
        <v>3.2849999999999997</v>
      </c>
      <c r="H99" s="9">
        <f>+'Prom mensual'!H516</f>
        <v>3.5575000000000001</v>
      </c>
      <c r="I99" s="9">
        <f>+'Prom mensual'!I516</f>
        <v>2.8250000000000002</v>
      </c>
      <c r="J99" s="9">
        <f>+'Prom mensual'!J516</f>
        <v>2.8874999999999997</v>
      </c>
      <c r="K99" s="10">
        <f>+'Prom mensual'!K516</f>
        <v>5561.25</v>
      </c>
      <c r="L99" s="10">
        <v>10813</v>
      </c>
      <c r="M99" s="10">
        <f t="shared" si="14"/>
        <v>9855.478946680807</v>
      </c>
      <c r="N99" s="10">
        <f>+'Prom mensual'!M516</f>
        <v>17630.9375</v>
      </c>
      <c r="O99" s="10">
        <f>+'Prom mensual'!N516</f>
        <v>17993.3125</v>
      </c>
      <c r="P99" s="28">
        <v>4367</v>
      </c>
      <c r="Q99" s="12">
        <f t="shared" si="17"/>
        <v>4.367</v>
      </c>
      <c r="R99" s="28">
        <f t="shared" si="12"/>
        <v>24285.978749999998</v>
      </c>
      <c r="S99" s="28">
        <v>3444</v>
      </c>
      <c r="T99" s="12">
        <f t="shared" si="13"/>
        <v>3.444</v>
      </c>
      <c r="U99" s="28">
        <v>4812</v>
      </c>
      <c r="V99" s="12">
        <f t="shared" si="18"/>
        <v>4.8120000000000003</v>
      </c>
      <c r="W99" s="28">
        <v>7514</v>
      </c>
      <c r="X99" s="12">
        <f t="shared" si="8"/>
        <v>7.5140000000000002</v>
      </c>
      <c r="AA99" s="59"/>
    </row>
    <row r="100" spans="2:27" x14ac:dyDescent="0.25">
      <c r="B100" s="8">
        <v>43101</v>
      </c>
      <c r="C100" s="9">
        <f t="shared" si="19"/>
        <v>2.1541089732062577</v>
      </c>
      <c r="D100" s="9">
        <f>+'Prom mensual'!D525</f>
        <v>1.8477019277503093</v>
      </c>
      <c r="E100" s="9">
        <f>+'Prom mensual'!E525</f>
        <v>3.3299999999999996</v>
      </c>
      <c r="F100" s="9">
        <f>+'Prom mensual'!F525</f>
        <v>3.3560000000000003</v>
      </c>
      <c r="G100" s="9">
        <f>+'Prom mensual'!G525</f>
        <v>3.4240000000000004</v>
      </c>
      <c r="H100" s="9">
        <f>+'Prom mensual'!H525</f>
        <v>3.2640000000000002</v>
      </c>
      <c r="I100" s="9">
        <f>+'Prom mensual'!I525</f>
        <v>2.8839999999999999</v>
      </c>
      <c r="J100" s="9">
        <f>+'Prom mensual'!J525</f>
        <v>3.0460000000000003</v>
      </c>
      <c r="K100" s="10">
        <f>+'Prom mensual'!K525</f>
        <v>5561</v>
      </c>
      <c r="L100" s="10">
        <v>11979</v>
      </c>
      <c r="M100" s="10">
        <f t="shared" si="14"/>
        <v>10275.07042021947</v>
      </c>
      <c r="N100" s="10">
        <f>+'Prom mensual'!M525</f>
        <v>18517.400000000001</v>
      </c>
      <c r="O100" s="10">
        <f>+'Prom mensual'!N525</f>
        <v>18662.48</v>
      </c>
      <c r="P100" s="28">
        <v>4321</v>
      </c>
      <c r="Q100" s="12">
        <f t="shared" si="17"/>
        <v>4.3209999999999997</v>
      </c>
      <c r="R100" s="28">
        <f t="shared" si="12"/>
        <v>24029.080999999998</v>
      </c>
      <c r="S100" s="28">
        <v>3555</v>
      </c>
      <c r="T100" s="12">
        <f t="shared" si="13"/>
        <v>3.5550000000000002</v>
      </c>
      <c r="U100" s="28">
        <v>4887</v>
      </c>
      <c r="V100" s="12">
        <f t="shared" si="18"/>
        <v>4.8869999999999996</v>
      </c>
      <c r="W100" s="28">
        <v>7186</v>
      </c>
      <c r="X100" s="12">
        <f t="shared" si="8"/>
        <v>7.1859999999999999</v>
      </c>
      <c r="AA100" s="59"/>
    </row>
    <row r="101" spans="2:27" x14ac:dyDescent="0.25">
      <c r="B101" s="8">
        <v>43132</v>
      </c>
      <c r="C101" s="9">
        <f t="shared" si="19"/>
        <v>2.3510204081632655</v>
      </c>
      <c r="D101" s="9">
        <f>+'Prom mensual'!D530</f>
        <v>1.8447244133109648</v>
      </c>
      <c r="E101" s="9">
        <f>+'Prom mensual'!E530</f>
        <v>3.37</v>
      </c>
      <c r="F101" s="9">
        <f>+'Prom mensual'!F530</f>
        <v>3.38</v>
      </c>
      <c r="G101" s="9">
        <f>+'Prom mensual'!G530</f>
        <v>3.4474999999999998</v>
      </c>
      <c r="H101" s="9">
        <f>+'Prom mensual'!H530</f>
        <v>3.1349999999999998</v>
      </c>
      <c r="I101" s="9">
        <f>+'Prom mensual'!I530</f>
        <v>2.8425000000000002</v>
      </c>
      <c r="J101" s="9">
        <f>+'Prom mensual'!J530</f>
        <v>3.1725000000000003</v>
      </c>
      <c r="K101" s="10">
        <f>+'Prom mensual'!K530</f>
        <v>5512.5</v>
      </c>
      <c r="L101" s="10">
        <v>12960</v>
      </c>
      <c r="M101" s="10">
        <f t="shared" si="14"/>
        <v>10169.043328376694</v>
      </c>
      <c r="N101" s="10">
        <f>+'Prom mensual'!M530</f>
        <v>18577.075000000001</v>
      </c>
      <c r="O101" s="10">
        <f>+'Prom mensual'!N530</f>
        <v>18632.174999999999</v>
      </c>
      <c r="P101" s="28">
        <v>4418</v>
      </c>
      <c r="Q101" s="12">
        <f t="shared" si="17"/>
        <v>4.4180000000000001</v>
      </c>
      <c r="R101" s="28">
        <f t="shared" si="12"/>
        <v>24354.225000000002</v>
      </c>
      <c r="S101" s="28">
        <v>3663</v>
      </c>
      <c r="T101" s="12">
        <f t="shared" si="13"/>
        <v>3.6629999999999998</v>
      </c>
      <c r="U101" s="28">
        <v>4850</v>
      </c>
      <c r="V101" s="12">
        <f t="shared" si="18"/>
        <v>4.8499999999999996</v>
      </c>
      <c r="W101" s="28">
        <v>7383</v>
      </c>
      <c r="X101" s="12">
        <f t="shared" si="8"/>
        <v>7.383</v>
      </c>
      <c r="AA101" s="59"/>
    </row>
    <row r="102" spans="2:27" x14ac:dyDescent="0.25">
      <c r="B102" s="8">
        <v>43160</v>
      </c>
      <c r="C102" s="9">
        <f t="shared" si="19"/>
        <v>2.3058716431497497</v>
      </c>
      <c r="D102" s="9">
        <f>+'Prom mensual'!D535</f>
        <v>1.8024276079445347</v>
      </c>
      <c r="E102" s="9">
        <f>+'Prom mensual'!E535</f>
        <v>3.2125000000000004</v>
      </c>
      <c r="F102" s="9">
        <f>+'Prom mensual'!F535</f>
        <v>3.2374999999999998</v>
      </c>
      <c r="G102" s="9">
        <f>+'Prom mensual'!G535</f>
        <v>3.2824999999999998</v>
      </c>
      <c r="H102" s="9">
        <f>+'Prom mensual'!H535</f>
        <v>3.1575000000000002</v>
      </c>
      <c r="I102" s="9">
        <f>+'Prom mensual'!I535</f>
        <v>2.8149999999999995</v>
      </c>
      <c r="J102" s="9">
        <f>+'Prom mensual'!J535</f>
        <v>3.0950000000000002</v>
      </c>
      <c r="K102" s="10">
        <f>+'Prom mensual'!K535</f>
        <v>5492.5</v>
      </c>
      <c r="L102" s="10">
        <v>12665</v>
      </c>
      <c r="M102" s="10">
        <f t="shared" si="14"/>
        <v>9899.8336366353578</v>
      </c>
      <c r="N102" s="10">
        <f>+'Prom mensual'!M535</f>
        <v>17644.575000000001</v>
      </c>
      <c r="O102" s="10">
        <f>+'Prom mensual'!N535</f>
        <v>17781.575000000001</v>
      </c>
      <c r="P102" s="28">
        <v>4384.5890208823093</v>
      </c>
      <c r="Q102" s="12">
        <f>P102/1000</f>
        <v>4.3845890208823093</v>
      </c>
      <c r="R102" s="28">
        <f t="shared" si="12"/>
        <v>24082.355197196084</v>
      </c>
      <c r="S102" s="28">
        <v>3719</v>
      </c>
      <c r="T102" s="12">
        <f t="shared" si="13"/>
        <v>3.7189999999999999</v>
      </c>
      <c r="U102" s="28">
        <v>4916</v>
      </c>
      <c r="V102" s="12">
        <f>U102/1000</f>
        <v>4.9160000000000004</v>
      </c>
      <c r="W102" s="28">
        <v>8013</v>
      </c>
      <c r="X102" s="12">
        <f t="shared" si="8"/>
        <v>8.0129999999999999</v>
      </c>
      <c r="AA102" s="59"/>
    </row>
    <row r="103" spans="2:27" x14ac:dyDescent="0.25">
      <c r="B103" s="8">
        <v>43191</v>
      </c>
      <c r="C103" s="9">
        <f t="shared" si="19"/>
        <v>2.3899635036496352</v>
      </c>
      <c r="D103" s="9">
        <f>+'Prom mensual'!D540</f>
        <v>1.8248247124722765</v>
      </c>
      <c r="E103" s="9">
        <f>+'Prom mensual'!E540</f>
        <v>3.3049999999999997</v>
      </c>
      <c r="F103" s="9">
        <f>+'Prom mensual'!F540</f>
        <v>3.3299999999999996</v>
      </c>
      <c r="G103" s="9">
        <f>+'Prom mensual'!G540</f>
        <v>3.4225000000000003</v>
      </c>
      <c r="H103" s="9">
        <f>+'Prom mensual'!H540</f>
        <v>3.1425000000000001</v>
      </c>
      <c r="I103" s="9">
        <f>+'Prom mensual'!I540</f>
        <v>2.6825000000000001</v>
      </c>
      <c r="J103" s="9">
        <f>+'Prom mensual'!J540</f>
        <v>3.2299999999999995</v>
      </c>
      <c r="K103" s="10">
        <f>+'Prom mensual'!K540</f>
        <v>5480</v>
      </c>
      <c r="L103" s="10">
        <v>13097</v>
      </c>
      <c r="M103" s="10">
        <f t="shared" si="14"/>
        <v>10000.039424348075</v>
      </c>
      <c r="N103" s="10">
        <f>+'Prom mensual'!M540</f>
        <v>18111.25</v>
      </c>
      <c r="O103" s="10">
        <f>+'Prom mensual'!N540</f>
        <v>18248.5</v>
      </c>
      <c r="P103" s="28">
        <v>4317.9984536328338</v>
      </c>
      <c r="Q103" s="12">
        <f>P103/1000</f>
        <v>4.3179984536328337</v>
      </c>
      <c r="R103" s="28">
        <f t="shared" si="12"/>
        <v>23662.631525907927</v>
      </c>
      <c r="S103" s="28">
        <v>3724</v>
      </c>
      <c r="T103" s="12">
        <f t="shared" si="13"/>
        <v>3.7240000000000002</v>
      </c>
      <c r="U103" s="28">
        <v>5084.8046932045972</v>
      </c>
      <c r="V103" s="12">
        <f t="shared" ref="V103:V130" si="20">U103/1000</f>
        <v>5.0848046932045969</v>
      </c>
      <c r="W103" s="28">
        <v>7636.4487450688921</v>
      </c>
      <c r="X103" s="12">
        <f t="shared" si="8"/>
        <v>7.6364487450688925</v>
      </c>
      <c r="AA103" s="59"/>
    </row>
    <row r="104" spans="2:27" x14ac:dyDescent="0.25">
      <c r="B104" s="8">
        <v>43221</v>
      </c>
      <c r="C104" s="9">
        <f t="shared" si="19"/>
        <v>2.4267379679144385</v>
      </c>
      <c r="D104" s="9">
        <f>+'Prom mensual'!D546</f>
        <v>1.7250933147788228</v>
      </c>
      <c r="E104" s="9">
        <f>+'Prom mensual'!E546</f>
        <v>2.99</v>
      </c>
      <c r="F104" s="9">
        <f>+'Prom mensual'!F546</f>
        <v>3.06</v>
      </c>
      <c r="G104" s="9">
        <f>+'Prom mensual'!G546</f>
        <v>3.1399999999999997</v>
      </c>
      <c r="H104" s="9">
        <f>+'Prom mensual'!H546</f>
        <v>2.7439999999999998</v>
      </c>
      <c r="I104" s="9">
        <f>+'Prom mensual'!I546</f>
        <v>2.4500000000000002</v>
      </c>
      <c r="J104" s="9">
        <f>+'Prom mensual'!J546</f>
        <v>3.4120000000000004</v>
      </c>
      <c r="K104" s="10">
        <f>+'Prom mensual'!K546</f>
        <v>5610</v>
      </c>
      <c r="L104" s="10">
        <v>13614</v>
      </c>
      <c r="M104" s="10">
        <f t="shared" si="14"/>
        <v>9677.7734959091958</v>
      </c>
      <c r="N104" s="10">
        <f>+'Prom mensual'!M546</f>
        <v>16769.3</v>
      </c>
      <c r="O104" s="10">
        <f>+'Prom mensual'!N546</f>
        <v>17161.900000000001</v>
      </c>
      <c r="P104" s="28">
        <v>4285.8906906206248</v>
      </c>
      <c r="Q104" s="12">
        <f>+P104/1000</f>
        <v>4.2858906906206249</v>
      </c>
      <c r="R104" s="28">
        <f t="shared" ref="R104:R109" si="21">+Q104*K104</f>
        <v>24043.846774381705</v>
      </c>
      <c r="S104" s="28">
        <v>3832</v>
      </c>
      <c r="T104" s="12">
        <f t="shared" si="13"/>
        <v>3.8319999999999999</v>
      </c>
      <c r="U104" s="28">
        <v>4986.5968997910495</v>
      </c>
      <c r="V104" s="12">
        <f t="shared" si="20"/>
        <v>4.9865968997910493</v>
      </c>
      <c r="W104" s="28">
        <v>7218.4630953358464</v>
      </c>
      <c r="X104" s="12">
        <f t="shared" ref="X104:X130" si="22">W104/1000</f>
        <v>7.2184630953358466</v>
      </c>
      <c r="AA104" s="59"/>
    </row>
    <row r="105" spans="2:27" x14ac:dyDescent="0.25">
      <c r="B105" s="8">
        <v>43252</v>
      </c>
      <c r="C105" s="9">
        <f t="shared" si="19"/>
        <v>2.2593018117543084</v>
      </c>
      <c r="D105" s="9">
        <f>+'Prom mensual'!D551</f>
        <v>1.5887543937643764</v>
      </c>
      <c r="E105" s="9">
        <f>+'Prom mensual'!E551</f>
        <v>2.9625000000000004</v>
      </c>
      <c r="F105" s="9">
        <f>+'Prom mensual'!F551</f>
        <v>3</v>
      </c>
      <c r="G105" s="9">
        <f>+'Prom mensual'!G551</f>
        <v>3.1124999999999998</v>
      </c>
      <c r="H105" s="9">
        <f>+'Prom mensual'!H551</f>
        <v>2.5274999999999999</v>
      </c>
      <c r="I105" s="9">
        <f>+'Prom mensual'!I551</f>
        <v>2.355</v>
      </c>
      <c r="J105" s="9">
        <f>+'Prom mensual'!J551</f>
        <v>3.3775000000000004</v>
      </c>
      <c r="K105" s="10">
        <f>+'Prom mensual'!K551</f>
        <v>5657.5</v>
      </c>
      <c r="L105" s="10">
        <v>12782</v>
      </c>
      <c r="M105" s="10">
        <f t="shared" si="14"/>
        <v>8988.3779827219605</v>
      </c>
      <c r="N105" s="10">
        <f>+'Prom mensual'!M551</f>
        <v>16760.875</v>
      </c>
      <c r="O105" s="10">
        <f>+'Prom mensual'!N551</f>
        <v>16973</v>
      </c>
      <c r="P105" s="28">
        <v>4221.6711037772084</v>
      </c>
      <c r="Q105" s="12">
        <f>+P105/1000</f>
        <v>4.2216711037772088</v>
      </c>
      <c r="R105" s="28">
        <f t="shared" si="21"/>
        <v>23884.104269619558</v>
      </c>
      <c r="S105" s="28">
        <v>3694</v>
      </c>
      <c r="T105" s="12">
        <f t="shared" si="13"/>
        <v>3.694</v>
      </c>
      <c r="U105" s="28">
        <v>4790.6958554395706</v>
      </c>
      <c r="V105" s="12">
        <f t="shared" si="20"/>
        <v>4.7906958554395702</v>
      </c>
      <c r="W105" s="28">
        <v>7325.1724277792691</v>
      </c>
      <c r="X105" s="12">
        <f t="shared" si="22"/>
        <v>7.3251724277792691</v>
      </c>
      <c r="AA105" s="59"/>
    </row>
    <row r="106" spans="2:27" x14ac:dyDescent="0.25">
      <c r="B106" s="8">
        <v>43282</v>
      </c>
      <c r="C106" s="9">
        <f t="shared" si="19"/>
        <v>2.216035242290749</v>
      </c>
      <c r="D106" s="9">
        <f>+'Prom mensual'!D556</f>
        <v>1.6504197355382959</v>
      </c>
      <c r="E106" s="9">
        <f>+'Prom mensual'!E556</f>
        <v>3.05</v>
      </c>
      <c r="F106" s="9">
        <f>+'Prom mensual'!F556</f>
        <v>3.08</v>
      </c>
      <c r="G106" s="9">
        <f>+'Prom mensual'!G556</f>
        <v>3.1875</v>
      </c>
      <c r="H106" s="9">
        <f>+'Prom mensual'!H556</f>
        <v>2.6025</v>
      </c>
      <c r="I106" s="9">
        <f>+'Prom mensual'!I556</f>
        <v>2.3449999999999998</v>
      </c>
      <c r="J106" s="9">
        <f>+'Prom mensual'!J556</f>
        <v>3.41</v>
      </c>
      <c r="K106" s="10">
        <f>+'[1]Prom mensual'!$J$556</f>
        <v>5675</v>
      </c>
      <c r="L106" s="10">
        <v>12576</v>
      </c>
      <c r="M106" s="10">
        <f t="shared" si="14"/>
        <v>9366.13199917983</v>
      </c>
      <c r="N106" s="10">
        <f>+'Prom mensual'!M556</f>
        <v>17308.75</v>
      </c>
      <c r="O106" s="10">
        <f>+'Prom mensual'!N556</f>
        <v>17479</v>
      </c>
      <c r="P106" s="28">
        <v>4241.496606307951</v>
      </c>
      <c r="Q106" s="12">
        <f>+P106/1000</f>
        <v>4.2414966063079511</v>
      </c>
      <c r="R106" s="28">
        <f t="shared" si="21"/>
        <v>24070.493240797623</v>
      </c>
      <c r="S106" s="28">
        <v>3649</v>
      </c>
      <c r="T106" s="12">
        <f t="shared" si="13"/>
        <v>3.649</v>
      </c>
      <c r="U106" s="28">
        <v>4706.9279446906385</v>
      </c>
      <c r="V106" s="12">
        <f t="shared" si="20"/>
        <v>4.7069279446906389</v>
      </c>
      <c r="W106" s="28">
        <v>6987.6243356166879</v>
      </c>
      <c r="X106" s="12">
        <f t="shared" si="22"/>
        <v>6.9876243356166876</v>
      </c>
      <c r="AA106" s="59"/>
    </row>
    <row r="107" spans="2:27" x14ac:dyDescent="0.25">
      <c r="B107" s="8">
        <v>43313</v>
      </c>
      <c r="C107" s="9">
        <f t="shared" si="19"/>
        <v>2.020695652173913</v>
      </c>
      <c r="D107" s="9">
        <f>+'Prom mensual'!D562</f>
        <v>1.7121150813991679</v>
      </c>
      <c r="E107" s="9">
        <f>+'Prom mensual'!E562</f>
        <v>3.1100000000000003</v>
      </c>
      <c r="F107" s="9">
        <f>+'Prom mensual'!F562</f>
        <v>3.1599999999999997</v>
      </c>
      <c r="G107" s="9">
        <f>+'Prom mensual'!G562</f>
        <v>3.22</v>
      </c>
      <c r="H107" s="9">
        <f>+'Prom mensual'!H562</f>
        <v>2.5880000000000001</v>
      </c>
      <c r="I107" s="9">
        <f>+'Prom mensual'!I562</f>
        <v>2.3460000000000001</v>
      </c>
      <c r="J107" s="9">
        <f>+'Prom mensual'!J562</f>
        <v>3.444</v>
      </c>
      <c r="K107" s="10">
        <f>+'Prom mensual'!K562</f>
        <v>5750</v>
      </c>
      <c r="L107" s="10">
        <v>11619</v>
      </c>
      <c r="M107" s="10">
        <f t="shared" si="14"/>
        <v>9844.6617180452158</v>
      </c>
      <c r="N107" s="10">
        <f>+'Prom mensual'!M562</f>
        <v>17883.099999999999</v>
      </c>
      <c r="O107" s="10">
        <f>+'Prom mensual'!N562</f>
        <v>18170.599999999999</v>
      </c>
      <c r="P107" s="28">
        <v>4180</v>
      </c>
      <c r="Q107" s="12">
        <f t="shared" ref="Q107:Q130" si="23">+P107/1000</f>
        <v>4.18</v>
      </c>
      <c r="R107" s="28">
        <f t="shared" si="21"/>
        <v>24035</v>
      </c>
      <c r="S107" s="28">
        <v>3533</v>
      </c>
      <c r="T107" s="12">
        <f t="shared" si="13"/>
        <v>3.5329999999999999</v>
      </c>
      <c r="U107" s="28">
        <v>4698</v>
      </c>
      <c r="V107" s="12">
        <f t="shared" si="20"/>
        <v>4.6980000000000004</v>
      </c>
      <c r="W107" s="28">
        <v>7150</v>
      </c>
      <c r="X107" s="12">
        <f t="shared" si="22"/>
        <v>7.15</v>
      </c>
      <c r="AA107" s="59"/>
    </row>
    <row r="108" spans="2:27" x14ac:dyDescent="0.25">
      <c r="B108" s="8">
        <v>43344</v>
      </c>
      <c r="C108" s="9">
        <f t="shared" si="19"/>
        <v>2.0877087794432549</v>
      </c>
      <c r="D108" s="9">
        <f>+'Prom mensual'!D567</f>
        <v>1.6818540484324007</v>
      </c>
      <c r="E108" s="9">
        <f>+'Prom mensual'!E567</f>
        <v>3.0250000000000004</v>
      </c>
      <c r="F108" s="9">
        <f>+'Prom mensual'!F567</f>
        <v>3.0750000000000002</v>
      </c>
      <c r="G108" s="9">
        <f>+'Prom mensual'!G567</f>
        <v>3.125</v>
      </c>
      <c r="H108" s="9">
        <f>+'Prom mensual'!H567</f>
        <v>2.2875000000000001</v>
      </c>
      <c r="I108" s="9">
        <f>+'Prom mensual'!I567</f>
        <v>2.2875000000000001</v>
      </c>
      <c r="J108" s="9">
        <f>+'Prom mensual'!J567</f>
        <v>3.1974999999999998</v>
      </c>
      <c r="K108" s="10">
        <f>+'Prom mensual'!K567</f>
        <v>5837.5</v>
      </c>
      <c r="L108" s="10">
        <v>12187</v>
      </c>
      <c r="M108" s="10">
        <f t="shared" si="14"/>
        <v>9817.8230077241387</v>
      </c>
      <c r="N108" s="10">
        <f>+'Prom mensual'!M567</f>
        <v>17657.5</v>
      </c>
      <c r="O108" s="10">
        <f>+'Prom mensual'!N567</f>
        <v>17949.375</v>
      </c>
      <c r="P108" s="28">
        <v>4026</v>
      </c>
      <c r="Q108" s="12">
        <f t="shared" si="23"/>
        <v>4.0259999999999998</v>
      </c>
      <c r="R108" s="28">
        <f t="shared" si="21"/>
        <v>23501.774999999998</v>
      </c>
      <c r="S108" s="28">
        <v>3391</v>
      </c>
      <c r="T108" s="12">
        <f t="shared" si="13"/>
        <v>3.391</v>
      </c>
      <c r="U108" s="28">
        <v>4652</v>
      </c>
      <c r="V108" s="12">
        <f t="shared" si="20"/>
        <v>4.6520000000000001</v>
      </c>
      <c r="W108" s="28">
        <v>6771</v>
      </c>
      <c r="X108" s="12">
        <f t="shared" si="22"/>
        <v>6.7709999999999999</v>
      </c>
      <c r="AA108" s="59"/>
    </row>
    <row r="109" spans="2:27" x14ac:dyDescent="0.25">
      <c r="B109" s="8">
        <v>43374</v>
      </c>
      <c r="C109" s="9">
        <f t="shared" si="19"/>
        <v>2.0387401044298468</v>
      </c>
      <c r="D109" s="9">
        <f>+'Prom mensual'!D573</f>
        <v>1.7271771031406788</v>
      </c>
      <c r="E109" s="9">
        <f>+'Prom mensual'!E573</f>
        <v>3</v>
      </c>
      <c r="F109" s="9">
        <f>+'Prom mensual'!F573</f>
        <v>3</v>
      </c>
      <c r="G109" s="9">
        <f>+'Prom mensual'!G573</f>
        <v>3.0700000000000003</v>
      </c>
      <c r="H109" s="9">
        <f>+'Prom mensual'!H573</f>
        <v>2.4480000000000004</v>
      </c>
      <c r="I109" s="9">
        <f>+'Prom mensual'!I573</f>
        <v>2.5419999999999998</v>
      </c>
      <c r="J109" s="9">
        <f>+'Prom mensual'!J573</f>
        <v>3.2719999999999998</v>
      </c>
      <c r="K109" s="10">
        <f>+'Prom mensual'!K573</f>
        <v>5937</v>
      </c>
      <c r="L109" s="10">
        <v>12104</v>
      </c>
      <c r="M109" s="10">
        <f t="shared" si="14"/>
        <v>10254.25046134621</v>
      </c>
      <c r="N109" s="10">
        <f>+'Prom mensual'!M573</f>
        <v>17816.099999999999</v>
      </c>
      <c r="O109" s="10">
        <f>+'Prom mensual'!N573</f>
        <v>17811</v>
      </c>
      <c r="P109" s="28">
        <v>3800</v>
      </c>
      <c r="Q109" s="12">
        <f t="shared" si="23"/>
        <v>3.8</v>
      </c>
      <c r="R109" s="28">
        <f t="shared" si="21"/>
        <v>22560.6</v>
      </c>
      <c r="S109" s="28">
        <v>3334</v>
      </c>
      <c r="T109" s="12">
        <f t="shared" si="13"/>
        <v>3.3340000000000001</v>
      </c>
      <c r="U109" s="28">
        <v>4441</v>
      </c>
      <c r="V109" s="12">
        <f t="shared" si="20"/>
        <v>4.4409999999999998</v>
      </c>
      <c r="W109" s="28">
        <v>6731</v>
      </c>
      <c r="X109" s="12">
        <f t="shared" si="22"/>
        <v>6.7309999999999999</v>
      </c>
      <c r="AA109" s="59"/>
    </row>
    <row r="110" spans="2:27" x14ac:dyDescent="0.25">
      <c r="B110" s="8">
        <v>43405</v>
      </c>
      <c r="C110" s="9">
        <f t="shared" si="19"/>
        <v>2.0272727272727273</v>
      </c>
      <c r="D110" s="9">
        <f>+'Prom mensual'!D578</f>
        <v>1.6463928291737595</v>
      </c>
      <c r="E110" s="9">
        <f>+'Prom mensual'!E578</f>
        <v>3.1500000000000004</v>
      </c>
      <c r="F110" s="9">
        <f>+'Prom mensual'!F578</f>
        <v>3.1374999999999997</v>
      </c>
      <c r="G110" s="9">
        <f>+'Prom mensual'!G578</f>
        <v>3.2</v>
      </c>
      <c r="H110" s="9">
        <f>+'Prom mensual'!H578</f>
        <v>2.5225</v>
      </c>
      <c r="I110" s="9">
        <f>+'Prom mensual'!I578</f>
        <v>2.4750000000000001</v>
      </c>
      <c r="J110" s="9">
        <f>+'Prom mensual'!J578</f>
        <v>3.1875</v>
      </c>
      <c r="K110" s="10">
        <v>5940</v>
      </c>
      <c r="L110" s="10">
        <v>12042</v>
      </c>
      <c r="M110" s="10">
        <f t="shared" si="14"/>
        <v>9779.5734052921307</v>
      </c>
      <c r="N110" s="10">
        <f>+'Prom mensual'!M578</f>
        <v>18644.5625</v>
      </c>
      <c r="O110" s="10">
        <f>+'Prom mensual'!N578</f>
        <v>18570.078125</v>
      </c>
      <c r="P110" s="28">
        <v>4102</v>
      </c>
      <c r="Q110" s="12">
        <f t="shared" si="23"/>
        <v>4.1020000000000003</v>
      </c>
      <c r="R110" s="28">
        <f t="shared" ref="R110:R130" si="24">+Q110*K110</f>
        <v>24365.88</v>
      </c>
      <c r="S110" s="28">
        <v>3224</v>
      </c>
      <c r="T110" s="12">
        <f t="shared" si="13"/>
        <v>3.2240000000000002</v>
      </c>
      <c r="U110" s="28">
        <v>4526</v>
      </c>
      <c r="V110" s="12">
        <f t="shared" si="20"/>
        <v>4.5259999999999998</v>
      </c>
      <c r="W110" s="28">
        <v>6924</v>
      </c>
      <c r="X110" s="12">
        <f t="shared" si="22"/>
        <v>6.9240000000000004</v>
      </c>
      <c r="AA110" s="59"/>
    </row>
    <row r="111" spans="2:27" x14ac:dyDescent="0.25">
      <c r="B111" s="8">
        <v>43435</v>
      </c>
      <c r="C111" s="9">
        <f t="shared" si="19"/>
        <v>1.8191687871077185</v>
      </c>
      <c r="D111" s="9">
        <f>+'Prom mensual'!D583</f>
        <v>1.6112021630680675</v>
      </c>
      <c r="E111" s="9">
        <f>+'Prom mensual'!E583</f>
        <v>3</v>
      </c>
      <c r="F111" s="9">
        <f>+'Prom mensual'!F583</f>
        <v>3.05</v>
      </c>
      <c r="G111" s="9">
        <f>+'Prom mensual'!G583</f>
        <v>3.0999999999999996</v>
      </c>
      <c r="H111" s="9">
        <f>+'Prom mensual'!H583</f>
        <v>2.4125000000000001</v>
      </c>
      <c r="I111" s="9">
        <f>+'Prom mensual'!I583</f>
        <v>2.46</v>
      </c>
      <c r="J111" s="9">
        <f>+'Prom mensual'!J583</f>
        <v>3.05</v>
      </c>
      <c r="K111" s="10">
        <f>+'Prom mensual'!K583</f>
        <v>5895</v>
      </c>
      <c r="L111" s="10">
        <v>10724</v>
      </c>
      <c r="M111" s="10">
        <f t="shared" si="14"/>
        <v>9498.0367512862576</v>
      </c>
      <c r="N111" s="10">
        <f>+'Prom mensual'!M583</f>
        <v>17685.5</v>
      </c>
      <c r="O111" s="10">
        <f>+'Prom mensual'!N583</f>
        <v>17980.25</v>
      </c>
      <c r="P111" s="28">
        <v>3981</v>
      </c>
      <c r="Q111" s="12">
        <f t="shared" si="23"/>
        <v>3.9809999999999999</v>
      </c>
      <c r="R111" s="28">
        <f t="shared" si="24"/>
        <v>23467.994999999999</v>
      </c>
      <c r="S111" s="28">
        <v>3168</v>
      </c>
      <c r="T111" s="12">
        <f t="shared" si="13"/>
        <v>3.1680000000000001</v>
      </c>
      <c r="U111" s="28">
        <v>4444</v>
      </c>
      <c r="V111" s="12">
        <f t="shared" si="20"/>
        <v>4.444</v>
      </c>
      <c r="W111" s="28">
        <v>6097</v>
      </c>
      <c r="X111" s="12">
        <f t="shared" si="22"/>
        <v>6.0970000000000004</v>
      </c>
      <c r="AA111" s="59"/>
    </row>
    <row r="112" spans="2:27" x14ac:dyDescent="0.25">
      <c r="B112" s="8">
        <v>43466</v>
      </c>
      <c r="C112" s="9">
        <f t="shared" si="19"/>
        <v>1.9718781386006026</v>
      </c>
      <c r="D112" s="9">
        <f>+'Prom mensual'!D592</f>
        <v>1.5855475383964801</v>
      </c>
      <c r="E112" s="9">
        <f>+'Prom mensual'!E592</f>
        <v>2.91</v>
      </c>
      <c r="F112" s="9">
        <f>+'Prom mensual'!F592</f>
        <v>2.96</v>
      </c>
      <c r="G112" s="9">
        <f>+'Prom mensual'!G592</f>
        <v>3.0099999999999993</v>
      </c>
      <c r="H112" s="9">
        <f>+'Prom mensual'!H592</f>
        <v>2.4419999999999997</v>
      </c>
      <c r="I112" s="9">
        <f>+'Prom mensual'!I592</f>
        <v>2.5339999999999998</v>
      </c>
      <c r="J112" s="9">
        <f>+'Prom mensual'!J592</f>
        <v>3.2439999999999998</v>
      </c>
      <c r="K112" s="10">
        <f>+'Prom mensual'!K592</f>
        <v>5974</v>
      </c>
      <c r="L112" s="10">
        <v>11780</v>
      </c>
      <c r="M112" s="10">
        <f t="shared" si="14"/>
        <v>9472.0609943805721</v>
      </c>
      <c r="N112" s="10">
        <f>+'Prom mensual'!M592</f>
        <v>17382.099999999999</v>
      </c>
      <c r="O112" s="10">
        <f>+'Prom mensual'!N592</f>
        <v>17680.8</v>
      </c>
      <c r="P112" s="28">
        <v>3996</v>
      </c>
      <c r="Q112" s="12">
        <f t="shared" si="23"/>
        <v>3.996</v>
      </c>
      <c r="R112" s="28">
        <f t="shared" si="24"/>
        <v>23872.103999999999</v>
      </c>
      <c r="S112" s="28">
        <v>3074</v>
      </c>
      <c r="T112" s="12">
        <f t="shared" si="13"/>
        <v>3.0739999999999998</v>
      </c>
      <c r="U112" s="28">
        <v>4424</v>
      </c>
      <c r="V112" s="12">
        <f t="shared" si="20"/>
        <v>4.4240000000000004</v>
      </c>
      <c r="W112" s="28">
        <v>6201</v>
      </c>
      <c r="X112" s="12">
        <f t="shared" si="22"/>
        <v>6.2009999999999996</v>
      </c>
      <c r="AA112" s="59"/>
    </row>
    <row r="113" spans="2:27" x14ac:dyDescent="0.25">
      <c r="B113" s="8">
        <v>43497</v>
      </c>
      <c r="C113" s="9">
        <f t="shared" si="19"/>
        <v>2.1313408053134082</v>
      </c>
      <c r="D113" s="9">
        <f>+'Prom mensual'!D597</f>
        <v>1.6115359613958982</v>
      </c>
      <c r="E113" s="9">
        <f>+'Prom mensual'!E597</f>
        <v>2.8</v>
      </c>
      <c r="F113" s="9">
        <f>+'Prom mensual'!F597</f>
        <v>2.8374999999999999</v>
      </c>
      <c r="G113" s="9">
        <f>+'Prom mensual'!G597</f>
        <v>2.9000000000000004</v>
      </c>
      <c r="H113" s="9">
        <f>+'Prom mensual'!H597</f>
        <v>2.8200000000000003</v>
      </c>
      <c r="I113" s="9">
        <f>+'Prom mensual'!I597</f>
        <v>2.5949999999999998</v>
      </c>
      <c r="J113" s="9">
        <f>+'Prom mensual'!J597</f>
        <v>3.2624999999999997</v>
      </c>
      <c r="K113" s="10">
        <f>+'Prom mensual'!K597</f>
        <v>6022.5</v>
      </c>
      <c r="L113" s="10">
        <v>12836</v>
      </c>
      <c r="M113" s="10">
        <f t="shared" si="14"/>
        <v>9705.475327506796</v>
      </c>
      <c r="N113" s="10">
        <f>+'Prom mensual'!M597</f>
        <v>16862.75</v>
      </c>
      <c r="O113" s="10">
        <f>+'Prom mensual'!N597</f>
        <v>17088.625</v>
      </c>
      <c r="P113" s="28">
        <v>3992</v>
      </c>
      <c r="Q113" s="12">
        <f t="shared" si="23"/>
        <v>3.992</v>
      </c>
      <c r="R113" s="28">
        <f t="shared" si="24"/>
        <v>24041.82</v>
      </c>
      <c r="S113" s="28">
        <v>3085</v>
      </c>
      <c r="T113" s="12">
        <f t="shared" si="13"/>
        <v>3.085</v>
      </c>
      <c r="U113" s="28">
        <v>4371</v>
      </c>
      <c r="V113" s="12">
        <f t="shared" si="20"/>
        <v>4.3710000000000004</v>
      </c>
      <c r="W113" s="28">
        <v>7066</v>
      </c>
      <c r="X113" s="12">
        <f t="shared" si="22"/>
        <v>7.0659999999999998</v>
      </c>
      <c r="AA113" s="59"/>
    </row>
    <row r="114" spans="2:27" x14ac:dyDescent="0.25">
      <c r="B114" s="8">
        <v>43525</v>
      </c>
      <c r="C114" s="9">
        <f t="shared" si="19"/>
        <v>1.9775723967960568</v>
      </c>
      <c r="D114" s="9">
        <f>+'Prom mensual'!D602</f>
        <v>1.5207422116405771</v>
      </c>
      <c r="E114" s="9">
        <f>+'Prom mensual'!E602</f>
        <v>2.7125000000000004</v>
      </c>
      <c r="F114" s="9">
        <f>+'Prom mensual'!F602</f>
        <v>2.7625000000000002</v>
      </c>
      <c r="G114" s="9">
        <f>+'Prom mensual'!G602</f>
        <v>2.8374999999999999</v>
      </c>
      <c r="H114" s="9">
        <f>+'Prom mensual'!H602</f>
        <v>2.9649999999999999</v>
      </c>
      <c r="I114" s="9">
        <f>+'Prom mensual'!I602</f>
        <v>2.5474999999999999</v>
      </c>
      <c r="J114" s="9">
        <f>+'Prom mensual'!J602</f>
        <v>3.3515000000000001</v>
      </c>
      <c r="K114" s="10">
        <f>+'Prom mensual'!K602</f>
        <v>6086.25</v>
      </c>
      <c r="L114" s="10">
        <v>12036</v>
      </c>
      <c r="M114" s="10">
        <f t="shared" si="14"/>
        <v>9255.6172855974619</v>
      </c>
      <c r="N114" s="10">
        <f>+'Prom mensual'!M602</f>
        <v>16508.375</v>
      </c>
      <c r="O114" s="10">
        <f>+'Prom mensual'!N602</f>
        <v>16812.6875</v>
      </c>
      <c r="P114" s="28">
        <v>3984</v>
      </c>
      <c r="Q114" s="12">
        <f t="shared" si="23"/>
        <v>3.984</v>
      </c>
      <c r="R114" s="28">
        <f t="shared" si="24"/>
        <v>24247.62</v>
      </c>
      <c r="S114" s="28">
        <v>3148</v>
      </c>
      <c r="T114" s="12">
        <f t="shared" si="13"/>
        <v>3.1480000000000001</v>
      </c>
      <c r="U114" s="28">
        <v>4289</v>
      </c>
      <c r="V114" s="12">
        <f t="shared" si="20"/>
        <v>4.2889999999999997</v>
      </c>
      <c r="W114" s="28">
        <v>6447</v>
      </c>
      <c r="X114" s="12">
        <f t="shared" si="22"/>
        <v>6.4470000000000001</v>
      </c>
      <c r="AA114" s="59"/>
    </row>
    <row r="115" spans="2:27" x14ac:dyDescent="0.25">
      <c r="B115" s="8">
        <v>43556</v>
      </c>
      <c r="C115" s="9">
        <f t="shared" si="19"/>
        <v>1.853927125506073</v>
      </c>
      <c r="D115" s="9">
        <f>+'Prom mensual'!D607</f>
        <v>1.4452130508795513</v>
      </c>
      <c r="E115" s="9">
        <f>+'Prom mensual'!E607</f>
        <v>2.7</v>
      </c>
      <c r="F115" s="9">
        <f>+'Prom mensual'!F607</f>
        <v>2.7749999999999999</v>
      </c>
      <c r="G115" s="9">
        <f>+'Prom mensual'!G607</f>
        <v>2.8250000000000002</v>
      </c>
      <c r="H115" s="9">
        <f>+'Prom mensual'!H607</f>
        <v>2.6349999999999998</v>
      </c>
      <c r="I115" s="9">
        <f>+'Prom mensual'!I607</f>
        <v>2.52</v>
      </c>
      <c r="J115" s="9">
        <f>+'Prom mensual'!J607</f>
        <v>3.3824999999999998</v>
      </c>
      <c r="K115" s="10">
        <f>+'Prom mensual'!K607</f>
        <v>6175</v>
      </c>
      <c r="L115" s="10">
        <v>11448</v>
      </c>
      <c r="M115" s="10">
        <f>+'Prom mensual'!L607</f>
        <v>8924</v>
      </c>
      <c r="N115" s="10">
        <f>+'Prom mensual'!M607</f>
        <v>16672.5</v>
      </c>
      <c r="O115" s="10">
        <f>+'Prom mensual'!N607</f>
        <v>17135.25</v>
      </c>
      <c r="P115" s="28">
        <v>4032</v>
      </c>
      <c r="Q115" s="12">
        <f t="shared" si="23"/>
        <v>4.032</v>
      </c>
      <c r="R115" s="28">
        <f t="shared" si="24"/>
        <v>24897.599999999999</v>
      </c>
      <c r="S115" s="28">
        <v>3096</v>
      </c>
      <c r="T115" s="12">
        <f t="shared" si="13"/>
        <v>3.0960000000000001</v>
      </c>
      <c r="U115" s="28">
        <v>4348</v>
      </c>
      <c r="V115" s="12">
        <f t="shared" si="20"/>
        <v>4.3479999999999999</v>
      </c>
      <c r="W115" s="28">
        <v>7107</v>
      </c>
      <c r="X115" s="12">
        <f t="shared" si="22"/>
        <v>7.1070000000000002</v>
      </c>
    </row>
    <row r="116" spans="2:27" x14ac:dyDescent="0.25">
      <c r="B116" s="8">
        <v>43586</v>
      </c>
      <c r="C116" s="9">
        <f t="shared" si="19"/>
        <v>1.7720306513409962</v>
      </c>
      <c r="D116" s="9">
        <f>+'Prom mensual'!D613</f>
        <v>1.5362221152882207</v>
      </c>
      <c r="E116" s="9">
        <f>+'Prom mensual'!E613</f>
        <v>2.72</v>
      </c>
      <c r="F116" s="9">
        <f>+'Prom mensual'!F613</f>
        <v>2.7800000000000002</v>
      </c>
      <c r="G116" s="9">
        <f>+'Prom mensual'!G613</f>
        <v>2.8299999999999996</v>
      </c>
      <c r="H116" s="9">
        <f>+'Prom mensual'!H613</f>
        <v>2.6539999999999999</v>
      </c>
      <c r="I116" s="9">
        <f>+'Prom mensual'!I613</f>
        <v>2.4300000000000002</v>
      </c>
      <c r="J116" s="9">
        <f>+'Prom mensual'!J613</f>
        <v>3.5859999999999999</v>
      </c>
      <c r="K116" s="10">
        <f>+'Prom mensual'!K613</f>
        <v>6264</v>
      </c>
      <c r="L116" s="10">
        <v>11100</v>
      </c>
      <c r="M116" s="10">
        <f>+'Prom mensual'!L613</f>
        <v>9623.2000000000007</v>
      </c>
      <c r="N116" s="10">
        <f>+'Prom mensual'!M613</f>
        <v>17037.8</v>
      </c>
      <c r="O116" s="10">
        <f>+'Prom mensual'!N613</f>
        <v>17413.7</v>
      </c>
      <c r="P116" s="28">
        <v>4063</v>
      </c>
      <c r="Q116" s="12">
        <f t="shared" si="23"/>
        <v>4.0629999999999997</v>
      </c>
      <c r="R116" s="28">
        <f t="shared" si="24"/>
        <v>25450.631999999998</v>
      </c>
      <c r="S116" s="28">
        <v>3176</v>
      </c>
      <c r="T116" s="12">
        <f t="shared" si="13"/>
        <v>3.1760000000000002</v>
      </c>
      <c r="U116" s="28">
        <v>4362</v>
      </c>
      <c r="V116" s="12">
        <f t="shared" si="20"/>
        <v>4.3620000000000001</v>
      </c>
      <c r="W116" s="28">
        <v>6892</v>
      </c>
      <c r="X116" s="12">
        <f t="shared" si="22"/>
        <v>6.8920000000000003</v>
      </c>
    </row>
    <row r="117" spans="2:27" x14ac:dyDescent="0.25">
      <c r="B117" s="8">
        <v>43617</v>
      </c>
      <c r="C117" s="9">
        <f t="shared" si="19"/>
        <v>1.7697560975609756</v>
      </c>
      <c r="D117" s="9">
        <f>+'Prom mensual'!D618</f>
        <v>1.5354691988621829</v>
      </c>
      <c r="E117" s="9">
        <f>+'Prom mensual'!E618</f>
        <v>2.6875000000000004</v>
      </c>
      <c r="F117" s="9">
        <f>+'Prom mensual'!F618</f>
        <v>2.7874999999999996</v>
      </c>
      <c r="G117" s="9">
        <f>+'Prom mensual'!G618</f>
        <v>2.8375000000000004</v>
      </c>
      <c r="H117" s="9">
        <f>+'Prom mensual'!H618</f>
        <v>2.7125000000000004</v>
      </c>
      <c r="I117" s="9">
        <f>+'Prom mensual'!I618</f>
        <v>2.4849999999999999</v>
      </c>
      <c r="J117" s="9">
        <f>+'Prom mensual'!J618</f>
        <v>3.9699999999999998</v>
      </c>
      <c r="K117" s="10">
        <f>+'Prom mensual'!K618</f>
        <v>6150</v>
      </c>
      <c r="L117" s="10">
        <v>10884</v>
      </c>
      <c r="M117" s="10">
        <f>+'Prom mensual'!L618</f>
        <v>9439.75</v>
      </c>
      <c r="N117" s="10">
        <f>+'Prom mensual'!M618</f>
        <v>16528.875</v>
      </c>
      <c r="O117" s="10">
        <f>+'Prom mensual'!N618</f>
        <v>17143.875</v>
      </c>
      <c r="P117" s="28">
        <v>4019.7339660354937</v>
      </c>
      <c r="Q117" s="12">
        <f t="shared" si="23"/>
        <v>4.0197339660354938</v>
      </c>
      <c r="R117" s="28">
        <f t="shared" si="24"/>
        <v>24721.363891118286</v>
      </c>
      <c r="S117" s="28">
        <v>3313.5109863804546</v>
      </c>
      <c r="T117" s="12">
        <f t="shared" si="13"/>
        <v>3.3135109863804546</v>
      </c>
      <c r="U117" s="28">
        <v>4398.7470492397406</v>
      </c>
      <c r="V117" s="12">
        <f t="shared" si="20"/>
        <v>4.3987470492397405</v>
      </c>
      <c r="W117" s="28">
        <v>7068.7394216442199</v>
      </c>
      <c r="X117" s="12">
        <f t="shared" si="22"/>
        <v>7.0687394216442199</v>
      </c>
    </row>
    <row r="118" spans="2:27" x14ac:dyDescent="0.25">
      <c r="B118" s="8">
        <v>43647</v>
      </c>
      <c r="C118" s="9">
        <f t="shared" si="19"/>
        <v>1.7555350249117367</v>
      </c>
      <c r="D118" s="9">
        <f>+'Prom mensual'!D624</f>
        <v>1.4546583173827572</v>
      </c>
      <c r="E118" s="9">
        <f>+'Prom mensual'!E624</f>
        <v>2.6</v>
      </c>
      <c r="F118" s="9">
        <f>+'Prom mensual'!F624</f>
        <v>2.66</v>
      </c>
      <c r="G118" s="9">
        <f>+'Prom mensual'!G624</f>
        <v>2.71</v>
      </c>
      <c r="H118" s="9">
        <f>+'Prom mensual'!H624</f>
        <v>2.8040000000000003</v>
      </c>
      <c r="I118" s="9">
        <f>+'Prom mensual'!I624</f>
        <v>2.5539999999999998</v>
      </c>
      <c r="J118" s="9">
        <f>+'Prom mensual'!J624</f>
        <v>4.0359999999999996</v>
      </c>
      <c r="K118" s="10">
        <f>+'Prom mensual'!K624</f>
        <v>6061.4</v>
      </c>
      <c r="L118" s="10">
        <v>10641</v>
      </c>
      <c r="M118" s="10">
        <f>+'Prom mensual'!L624</f>
        <v>8815.6</v>
      </c>
      <c r="N118" s="10">
        <f>+'Prom mensual'!M624</f>
        <v>15759.64</v>
      </c>
      <c r="O118" s="10">
        <f>+'Prom mensual'!N624</f>
        <v>16124.490000000002</v>
      </c>
      <c r="P118" s="28">
        <v>4156</v>
      </c>
      <c r="Q118" s="12">
        <f t="shared" si="23"/>
        <v>4.1559999999999997</v>
      </c>
      <c r="R118" s="28">
        <f t="shared" si="24"/>
        <v>25191.178399999997</v>
      </c>
      <c r="S118" s="28">
        <v>3355.6696092294278</v>
      </c>
      <c r="T118" s="12">
        <f t="shared" si="13"/>
        <v>3.3556696092294276</v>
      </c>
      <c r="U118" s="28">
        <v>4304.6523136554433</v>
      </c>
      <c r="V118" s="12">
        <f t="shared" si="20"/>
        <v>4.3046523136554438</v>
      </c>
      <c r="W118" s="28">
        <v>6997.2283769300466</v>
      </c>
      <c r="X118" s="12">
        <f t="shared" si="22"/>
        <v>6.997228376930047</v>
      </c>
    </row>
    <row r="119" spans="2:27" x14ac:dyDescent="0.25">
      <c r="B119" s="8">
        <v>43678</v>
      </c>
      <c r="C119" s="9">
        <f t="shared" si="19"/>
        <v>1.6586552101487455</v>
      </c>
      <c r="D119" s="9">
        <f>+'Prom mensual'!D629</f>
        <v>1.4193610623663193</v>
      </c>
      <c r="E119" s="9">
        <f>+'Prom mensual'!E629</f>
        <v>2.6</v>
      </c>
      <c r="F119" s="9">
        <f>+'Prom mensual'!F629</f>
        <v>2.6624999999999996</v>
      </c>
      <c r="G119" s="9">
        <f>+'Prom mensual'!G629</f>
        <v>2.7125000000000004</v>
      </c>
      <c r="H119" s="9">
        <f>+'Prom mensual'!H629</f>
        <v>2.355</v>
      </c>
      <c r="I119" s="9">
        <f>+'Prom mensual'!I629</f>
        <v>2.436666666666667</v>
      </c>
      <c r="J119" s="9">
        <f>+'Prom mensual'!J629</f>
        <v>3.9975000000000001</v>
      </c>
      <c r="K119" s="10">
        <f>+'Prom mensual'!K629</f>
        <v>6168.25</v>
      </c>
      <c r="L119" s="66">
        <v>10231</v>
      </c>
      <c r="M119" s="10">
        <f>+'Prom mensual'!L629</f>
        <v>8756.5</v>
      </c>
      <c r="N119" s="10">
        <f>+'Prom mensual'!M629</f>
        <v>16037.45</v>
      </c>
      <c r="O119" s="10">
        <f>+'Prom mensual'!N629</f>
        <v>16424.525000000001</v>
      </c>
      <c r="P119" s="10">
        <v>4256</v>
      </c>
      <c r="Q119" s="12">
        <f t="shared" si="23"/>
        <v>4.2560000000000002</v>
      </c>
      <c r="R119" s="28">
        <f t="shared" si="24"/>
        <v>26252.072</v>
      </c>
      <c r="S119" s="28">
        <v>3272</v>
      </c>
      <c r="T119" s="12">
        <f t="shared" si="13"/>
        <v>3.2719999999999998</v>
      </c>
      <c r="U119" s="28">
        <v>4393</v>
      </c>
      <c r="V119" s="12">
        <f t="shared" si="20"/>
        <v>4.3929999999999998</v>
      </c>
      <c r="W119" s="28">
        <v>7265</v>
      </c>
      <c r="X119" s="12">
        <f t="shared" si="22"/>
        <v>7.2649999999999997</v>
      </c>
    </row>
    <row r="120" spans="2:27" x14ac:dyDescent="0.25">
      <c r="B120" s="8">
        <v>43709</v>
      </c>
      <c r="C120" s="9">
        <f t="shared" si="19"/>
        <v>1.5994960233089219</v>
      </c>
      <c r="D120" s="9">
        <f>+'Prom mensual'!D634</f>
        <v>1.4155279718597173</v>
      </c>
      <c r="E120" s="9">
        <f>+'Prom mensual'!E634</f>
        <v>2.6124999999999998</v>
      </c>
      <c r="F120" s="9">
        <f>+'Prom mensual'!F634</f>
        <v>2.7125000000000004</v>
      </c>
      <c r="G120" s="9">
        <f>+'Prom mensual'!G634</f>
        <v>2.7625000000000002</v>
      </c>
      <c r="H120" s="9">
        <f>+'Prom mensual'!H634</f>
        <v>2.3125</v>
      </c>
      <c r="I120" s="9">
        <f>+'Prom mensual'!I634</f>
        <v>2.395</v>
      </c>
      <c r="J120" s="9">
        <f>+'Prom mensual'!J634</f>
        <v>4.0325000000000006</v>
      </c>
      <c r="K120" s="10">
        <f>+'Prom mensual'!K634</f>
        <v>6349.5</v>
      </c>
      <c r="L120" s="10">
        <v>10156</v>
      </c>
      <c r="M120" s="10">
        <f>+'Prom mensual'!L630</f>
        <v>9181</v>
      </c>
      <c r="N120" s="10">
        <f>+'Prom mensual'!M634</f>
        <v>16588</v>
      </c>
      <c r="O120" s="10">
        <f>+'Prom mensual'!N630</f>
        <v>16945.2</v>
      </c>
      <c r="P120" s="28">
        <v>4184</v>
      </c>
      <c r="Q120" s="12">
        <f t="shared" si="23"/>
        <v>4.1840000000000002</v>
      </c>
      <c r="R120" s="28">
        <f t="shared" si="24"/>
        <v>26566.308000000001</v>
      </c>
      <c r="S120" s="28">
        <v>3451.3623338227253</v>
      </c>
      <c r="T120" s="12">
        <f t="shared" si="13"/>
        <v>3.4513623338227255</v>
      </c>
      <c r="U120" s="28">
        <v>4363.0484932115032</v>
      </c>
      <c r="V120" s="12">
        <f t="shared" si="20"/>
        <v>4.3630484932115028</v>
      </c>
      <c r="W120" s="28">
        <v>6749.3228769318412</v>
      </c>
      <c r="X120" s="12">
        <f t="shared" si="22"/>
        <v>6.7493228769318412</v>
      </c>
    </row>
    <row r="121" spans="2:27" x14ac:dyDescent="0.25">
      <c r="B121" s="8">
        <v>43739</v>
      </c>
      <c r="C121" s="9">
        <f t="shared" si="19"/>
        <v>1.5308120202616613</v>
      </c>
      <c r="D121" s="9">
        <f>+'Prom mensual'!D640</f>
        <v>1.3807456005166809</v>
      </c>
      <c r="E121" s="9">
        <f>+'Prom mensual'!E640</f>
        <v>2.65</v>
      </c>
      <c r="F121" s="9">
        <f>+'Prom mensual'!F640</f>
        <v>2.75</v>
      </c>
      <c r="G121" s="9">
        <f>+'Prom mensual'!G640</f>
        <v>2.8099999999999996</v>
      </c>
      <c r="H121" s="9">
        <f>+'Prom mensual'!H640</f>
        <v>2.266</v>
      </c>
      <c r="I121" s="9">
        <f>+'Prom mensual'!I640</f>
        <v>2.504</v>
      </c>
      <c r="J121" s="9">
        <f>+'Prom mensual'!J640</f>
        <v>4.2320000000000002</v>
      </c>
      <c r="K121" s="10">
        <f>+'Prom mensual'!K640</f>
        <v>6435.8</v>
      </c>
      <c r="L121" s="10">
        <v>9852</v>
      </c>
      <c r="M121" s="10">
        <f>+'Prom mensual'!L640</f>
        <v>8886</v>
      </c>
      <c r="N121" s="10">
        <f>+'Prom mensual'!M640</f>
        <v>17054.870000000003</v>
      </c>
      <c r="O121" s="10">
        <f>+'Prom mensual'!N640</f>
        <v>17698.45</v>
      </c>
      <c r="P121" s="28">
        <v>4099</v>
      </c>
      <c r="Q121" s="12">
        <f t="shared" si="23"/>
        <v>4.0990000000000002</v>
      </c>
      <c r="R121" s="28">
        <f t="shared" si="24"/>
        <v>26380.344200000003</v>
      </c>
      <c r="S121" s="28">
        <v>3279</v>
      </c>
      <c r="T121" s="12">
        <f t="shared" si="13"/>
        <v>3.2789999999999999</v>
      </c>
      <c r="U121" s="28">
        <v>4353</v>
      </c>
      <c r="V121" s="12">
        <f t="shared" si="20"/>
        <v>4.3529999999999998</v>
      </c>
      <c r="W121" s="28">
        <v>6836</v>
      </c>
      <c r="X121" s="12">
        <f t="shared" si="22"/>
        <v>6.8360000000000003</v>
      </c>
    </row>
    <row r="122" spans="2:27" x14ac:dyDescent="0.25">
      <c r="B122" s="8">
        <v>43770</v>
      </c>
      <c r="C122" s="9">
        <f t="shared" si="19"/>
        <v>1.5604361611630964</v>
      </c>
      <c r="D122" s="9">
        <f>+'Prom mensual'!D645</f>
        <v>1.4121197970771089</v>
      </c>
      <c r="E122" s="9">
        <f>+'Prom mensual'!E645</f>
        <v>2.7499999999999996</v>
      </c>
      <c r="F122" s="9">
        <f>+'Prom mensual'!F645</f>
        <v>2.8124999999999996</v>
      </c>
      <c r="G122" s="9">
        <f>+'Prom mensual'!G645</f>
        <v>2.8625000000000003</v>
      </c>
      <c r="H122" s="9">
        <f>+'Prom mensual'!H645</f>
        <v>2.4775</v>
      </c>
      <c r="I122" s="9">
        <f>+'Prom mensual'!I645</f>
        <v>2.9224999999999999</v>
      </c>
      <c r="J122" s="9">
        <f>+'Prom mensual'!J645</f>
        <v>4.32</v>
      </c>
      <c r="K122" s="10">
        <f>+'Prom mensual'!K645</f>
        <v>6465.5</v>
      </c>
      <c r="L122" s="10">
        <v>10089</v>
      </c>
      <c r="M122" s="10">
        <f>+'Prom mensual'!L641</f>
        <v>8879</v>
      </c>
      <c r="N122" s="10">
        <f>+'Prom mensual'!M645</f>
        <v>17781.287500000002</v>
      </c>
      <c r="O122" s="10">
        <f>+'Prom mensual'!N645</f>
        <v>18184.424999999999</v>
      </c>
      <c r="P122" s="28">
        <v>4125</v>
      </c>
      <c r="Q122" s="12">
        <f t="shared" si="23"/>
        <v>4.125</v>
      </c>
      <c r="R122" s="28">
        <f t="shared" si="24"/>
        <v>26670.1875</v>
      </c>
      <c r="S122" s="28">
        <v>3415</v>
      </c>
      <c r="T122" s="12">
        <f t="shared" si="13"/>
        <v>3.415</v>
      </c>
      <c r="U122" s="28">
        <v>4508</v>
      </c>
      <c r="V122" s="12">
        <f t="shared" si="20"/>
        <v>4.508</v>
      </c>
      <c r="W122" s="28">
        <v>6370</v>
      </c>
      <c r="X122" s="12">
        <f t="shared" si="22"/>
        <v>6.37</v>
      </c>
    </row>
    <row r="123" spans="2:27" x14ac:dyDescent="0.25">
      <c r="B123" s="8">
        <v>43800</v>
      </c>
      <c r="C123" s="9">
        <f t="shared" si="19"/>
        <v>1.632318229307743</v>
      </c>
      <c r="D123" s="9">
        <f>+'Prom mensual'!D650</f>
        <v>1.5308792995302731</v>
      </c>
      <c r="E123" s="9">
        <f>+'Prom mensual'!E650</f>
        <v>2.8499999999999996</v>
      </c>
      <c r="F123" s="9">
        <f>+'Prom mensual'!F650</f>
        <v>2.8499999999999996</v>
      </c>
      <c r="G123" s="9">
        <f>+'Prom mensual'!G650</f>
        <v>2.8125</v>
      </c>
      <c r="H123" s="9">
        <f>+'Prom mensual'!H650</f>
        <v>2.58</v>
      </c>
      <c r="I123" s="9">
        <f>+'Prom mensual'!I650</f>
        <v>3.1175000000000002</v>
      </c>
      <c r="J123" s="9">
        <f>+'Prom mensual'!J650</f>
        <v>4.0525000000000002</v>
      </c>
      <c r="K123" s="10">
        <f>+'Prom mensual'!K650</f>
        <v>6460.75</v>
      </c>
      <c r="L123" s="10">
        <v>10546</v>
      </c>
      <c r="M123" s="10">
        <f>+'Prom mensual'!L650</f>
        <v>9892</v>
      </c>
      <c r="N123" s="10">
        <f>+'Prom mensual'!M650</f>
        <v>18412.675000000003</v>
      </c>
      <c r="O123" s="10">
        <f>+'Prom mensual'!N650</f>
        <v>18412.675000000003</v>
      </c>
      <c r="P123" s="28">
        <v>4302</v>
      </c>
      <c r="Q123" s="12">
        <f t="shared" si="23"/>
        <v>4.3019999999999996</v>
      </c>
      <c r="R123" s="28">
        <f t="shared" si="24"/>
        <v>27794.146499999999</v>
      </c>
      <c r="S123" s="28">
        <v>3371</v>
      </c>
      <c r="T123" s="12">
        <f t="shared" si="13"/>
        <v>3.371</v>
      </c>
      <c r="U123" s="28">
        <v>4694</v>
      </c>
      <c r="V123" s="12">
        <f t="shared" si="20"/>
        <v>4.694</v>
      </c>
      <c r="W123" s="28">
        <v>6172</v>
      </c>
      <c r="X123" s="12">
        <f t="shared" si="22"/>
        <v>6.1719999999999997</v>
      </c>
    </row>
    <row r="124" spans="2:27" x14ac:dyDescent="0.25">
      <c r="B124" s="8">
        <v>43831</v>
      </c>
      <c r="C124" s="9">
        <f t="shared" si="19"/>
        <v>1.688994039206047</v>
      </c>
      <c r="D124" s="9">
        <f>+'Prom mensual'!D659</f>
        <v>1.4216509822610222</v>
      </c>
      <c r="E124" s="9">
        <f>+'Prom mensual'!E659</f>
        <v>2.87</v>
      </c>
      <c r="F124" s="9">
        <f>+'Prom mensual'!F659</f>
        <v>2.87</v>
      </c>
      <c r="G124" s="9">
        <f>+'Prom mensual'!G659</f>
        <v>2.9199999999999995</v>
      </c>
      <c r="H124" s="9">
        <f>+'Prom mensual'!H659</f>
        <v>2.7659999999999996</v>
      </c>
      <c r="I124" s="9">
        <f>+'Prom mensual'!I659</f>
        <v>2.9580000000000002</v>
      </c>
      <c r="J124" s="9">
        <f>+'Prom mensual'!J659</f>
        <v>3.79</v>
      </c>
      <c r="K124" s="10">
        <f>+'Prom mensual'!K659</f>
        <v>6509.2</v>
      </c>
      <c r="L124" s="10">
        <v>10994</v>
      </c>
      <c r="M124" s="10">
        <f>+'Prom mensual'!L659</f>
        <v>9253.7999999999993</v>
      </c>
      <c r="N124" s="10">
        <f>+'Prom mensual'!M659</f>
        <v>18682.409999999996</v>
      </c>
      <c r="O124" s="10">
        <f>+'Prom mensual'!N659</f>
        <v>18682.409999999996</v>
      </c>
      <c r="P124" s="28">
        <v>4476</v>
      </c>
      <c r="Q124" s="12">
        <f t="shared" si="23"/>
        <v>4.476</v>
      </c>
      <c r="R124" s="28">
        <f t="shared" si="24"/>
        <v>29135.179199999999</v>
      </c>
      <c r="S124" s="28">
        <v>3424</v>
      </c>
      <c r="T124" s="12">
        <f t="shared" si="13"/>
        <v>3.4239999999999999</v>
      </c>
      <c r="U124" s="28">
        <v>4871</v>
      </c>
      <c r="V124" s="12">
        <f t="shared" si="20"/>
        <v>4.8710000000000004</v>
      </c>
      <c r="W124" s="28">
        <v>7036</v>
      </c>
      <c r="X124" s="12">
        <f t="shared" si="22"/>
        <v>7.0359999999999996</v>
      </c>
    </row>
    <row r="125" spans="2:27" x14ac:dyDescent="0.25">
      <c r="B125" s="8">
        <v>43862</v>
      </c>
      <c r="C125" s="9">
        <f t="shared" si="19"/>
        <v>1.7545496253249733</v>
      </c>
      <c r="D125" s="9">
        <f>+'Prom mensual'!D664</f>
        <v>1.4178577729488697</v>
      </c>
      <c r="E125" s="9">
        <f>+'Prom mensual'!E664</f>
        <v>2.8250000000000002</v>
      </c>
      <c r="F125" s="9">
        <f>+'Prom mensual'!F664</f>
        <v>2.8250000000000002</v>
      </c>
      <c r="G125" s="9">
        <f>+'Prom mensual'!G664</f>
        <v>2.8874999999999997</v>
      </c>
      <c r="H125" s="9">
        <f>+'Prom mensual'!H664</f>
        <v>2.8425000000000002</v>
      </c>
      <c r="I125" s="9">
        <f>+'Prom mensual'!I664</f>
        <v>2.8875000000000002</v>
      </c>
      <c r="J125" s="9">
        <f>+'Prom mensual'!J664</f>
        <v>3.5625</v>
      </c>
      <c r="K125" s="10">
        <f>+'Prom mensual'!K661</f>
        <v>6539</v>
      </c>
      <c r="L125" s="10">
        <v>11473</v>
      </c>
      <c r="M125" s="10">
        <f>+'Prom mensual'!L664</f>
        <v>9249</v>
      </c>
      <c r="N125" s="10">
        <f>+'Prom mensual'!M664</f>
        <v>18428.75</v>
      </c>
      <c r="O125" s="10">
        <f>+'Prom mensual'!N664</f>
        <v>18428.75</v>
      </c>
      <c r="P125" s="28">
        <v>4462</v>
      </c>
      <c r="Q125" s="12">
        <f t="shared" si="23"/>
        <v>4.4619999999999997</v>
      </c>
      <c r="R125" s="28">
        <f t="shared" si="24"/>
        <v>29177.018</v>
      </c>
      <c r="S125" s="28">
        <v>3727</v>
      </c>
      <c r="T125" s="12">
        <f t="shared" si="13"/>
        <v>3.7269999999999999</v>
      </c>
      <c r="U125" s="28">
        <v>4679</v>
      </c>
      <c r="V125" s="12">
        <f t="shared" si="20"/>
        <v>4.6790000000000003</v>
      </c>
      <c r="W125" s="28">
        <v>7171</v>
      </c>
      <c r="X125" s="12">
        <f t="shared" si="22"/>
        <v>7.1710000000000003</v>
      </c>
    </row>
    <row r="126" spans="2:27" x14ac:dyDescent="0.25">
      <c r="B126" s="8">
        <v>43891</v>
      </c>
      <c r="C126" s="9">
        <f t="shared" si="19"/>
        <v>1.5920246565960199</v>
      </c>
      <c r="D126" s="9">
        <f>+'Prom mensual'!D669</f>
        <v>1.2373639155869296</v>
      </c>
      <c r="E126" s="9">
        <f>+'Prom mensual'!E669</f>
        <v>2.5750000000000002</v>
      </c>
      <c r="F126" s="9">
        <f>+'Prom mensual'!F669</f>
        <v>2.5750000000000002</v>
      </c>
      <c r="G126" s="9">
        <f>+'Prom mensual'!G669</f>
        <v>2.75</v>
      </c>
      <c r="H126" s="9">
        <f>+'Prom mensual'!H669</f>
        <v>2.8633333333333333</v>
      </c>
      <c r="I126" s="9">
        <f>+'Prom mensual'!I669</f>
        <v>2.6074999999999999</v>
      </c>
      <c r="J126" s="9">
        <f>+'Prom mensual'!J669</f>
        <v>3.5266666666666668</v>
      </c>
      <c r="K126" s="10">
        <f>+'Prom mensual'!K669</f>
        <v>6570.25</v>
      </c>
      <c r="L126" s="10">
        <v>10460</v>
      </c>
      <c r="M126" s="10">
        <f>+'Prom mensual'!L669</f>
        <v>8128.25</v>
      </c>
      <c r="N126" s="10">
        <f>+'Prom mensual'!M669</f>
        <v>16914.762499999997</v>
      </c>
      <c r="O126" s="10">
        <f>+'Prom mensual'!N669</f>
        <v>16914.762499999997</v>
      </c>
      <c r="P126" s="28">
        <v>4382</v>
      </c>
      <c r="Q126" s="12">
        <f t="shared" si="23"/>
        <v>4.3819999999999997</v>
      </c>
      <c r="R126" s="28">
        <f t="shared" si="24"/>
        <v>28790.835499999997</v>
      </c>
      <c r="S126" s="28">
        <v>3541</v>
      </c>
      <c r="T126" s="12">
        <f t="shared" si="13"/>
        <v>3.5409999999999999</v>
      </c>
      <c r="U126" s="28">
        <v>4642</v>
      </c>
      <c r="V126" s="12">
        <f t="shared" si="20"/>
        <v>4.6420000000000003</v>
      </c>
      <c r="W126" s="28">
        <v>7730</v>
      </c>
      <c r="X126" s="12">
        <f t="shared" si="22"/>
        <v>7.73</v>
      </c>
    </row>
    <row r="127" spans="2:27" x14ac:dyDescent="0.25">
      <c r="B127" s="8">
        <v>43922</v>
      </c>
      <c r="C127" s="9">
        <f t="shared" si="19"/>
        <v>1.4974681601964095</v>
      </c>
      <c r="D127" s="9">
        <f>+'Prom mensual'!D675</f>
        <v>1.2101610051626168</v>
      </c>
      <c r="E127" s="9">
        <f>+'Prom mensual'!E675</f>
        <v>2.2000000000000002</v>
      </c>
      <c r="F127" s="9">
        <f>+'Prom mensual'!F675</f>
        <v>2.2000000000000002</v>
      </c>
      <c r="G127" s="9">
        <f>+'Prom mensual'!G675</f>
        <v>2.25</v>
      </c>
      <c r="H127" s="9">
        <f>+'Prom mensual'!H675</f>
        <v>2.5760000000000001</v>
      </c>
      <c r="I127" s="9">
        <f>+'Prom mensual'!I669</f>
        <v>2.6074999999999999</v>
      </c>
      <c r="J127" s="9">
        <f>+'Prom mensual'!J675</f>
        <v>3.22</v>
      </c>
      <c r="K127" s="10">
        <f>+'Prom mensual'!K675</f>
        <v>6517</v>
      </c>
      <c r="L127" s="10">
        <v>9759</v>
      </c>
      <c r="M127" s="10">
        <f>+'Prom mensual'!L675</f>
        <v>7888</v>
      </c>
      <c r="N127" s="10">
        <f>+'Prom mensual'!M675</f>
        <v>14337.4</v>
      </c>
      <c r="O127" s="10">
        <f>+'Prom mensual'!N675</f>
        <v>14337.4</v>
      </c>
      <c r="P127" s="28">
        <v>4066</v>
      </c>
      <c r="Q127" s="12">
        <f t="shared" si="23"/>
        <v>4.0659999999999998</v>
      </c>
      <c r="R127" s="28">
        <f t="shared" si="24"/>
        <v>26498.121999999999</v>
      </c>
      <c r="S127" s="28">
        <v>3331</v>
      </c>
      <c r="T127" s="12">
        <f t="shared" si="13"/>
        <v>3.331</v>
      </c>
      <c r="U127" s="28">
        <v>4241</v>
      </c>
      <c r="V127" s="12">
        <f t="shared" si="20"/>
        <v>4.2409999999999997</v>
      </c>
      <c r="W127" s="28">
        <v>7151</v>
      </c>
      <c r="X127" s="12">
        <f t="shared" si="22"/>
        <v>7.1509999999999998</v>
      </c>
    </row>
    <row r="128" spans="2:27" x14ac:dyDescent="0.25">
      <c r="B128" s="8">
        <v>43952</v>
      </c>
      <c r="C128" s="9">
        <f t="shared" si="19"/>
        <v>1.2858387964682254</v>
      </c>
      <c r="D128" s="9">
        <f>+'Prom mensual'!D680</f>
        <v>1.0465415981980222</v>
      </c>
      <c r="E128" s="9">
        <f>+'Prom mensual'!E680</f>
        <v>2</v>
      </c>
      <c r="F128" s="9">
        <f>+'Prom mensual'!F680</f>
        <v>2</v>
      </c>
      <c r="G128" s="9">
        <f>+'Prom mensual'!G680</f>
        <v>2.0499999999999998</v>
      </c>
      <c r="H128" s="9">
        <f>+'Prom mensual'!H680</f>
        <v>2.5825</v>
      </c>
      <c r="I128" s="9">
        <f>+'Prom mensual'!I680</f>
        <v>2.1425000000000001</v>
      </c>
      <c r="J128" s="9">
        <f>+'Prom mensual'!J680</f>
        <v>3.1850000000000001</v>
      </c>
      <c r="K128" s="10">
        <f>+'Prom mensual'!K680</f>
        <v>6597.25</v>
      </c>
      <c r="L128" s="10">
        <v>8483</v>
      </c>
      <c r="M128" s="10">
        <f>+'Prom mensual'!L680</f>
        <v>6903.75</v>
      </c>
      <c r="N128" s="10">
        <f>+'Prom mensual'!M680</f>
        <v>13194.5</v>
      </c>
      <c r="O128" s="10">
        <f>+'Prom mensual'!N676</f>
        <v>13100</v>
      </c>
      <c r="P128" s="28">
        <v>3723</v>
      </c>
      <c r="Q128" s="12">
        <f t="shared" si="23"/>
        <v>3.7229999999999999</v>
      </c>
      <c r="R128" s="28">
        <f t="shared" si="24"/>
        <v>24561.561750000001</v>
      </c>
      <c r="S128" s="28">
        <v>3349</v>
      </c>
      <c r="T128" s="12">
        <f t="shared" si="13"/>
        <v>3.3490000000000002</v>
      </c>
      <c r="U128" s="28">
        <v>3770</v>
      </c>
      <c r="V128" s="12">
        <f t="shared" si="20"/>
        <v>3.77</v>
      </c>
      <c r="W128" s="28">
        <v>6989</v>
      </c>
      <c r="X128" s="12">
        <f t="shared" si="22"/>
        <v>6.9889999999999999</v>
      </c>
    </row>
    <row r="129" spans="2:24" x14ac:dyDescent="0.25">
      <c r="B129" s="8">
        <v>43983</v>
      </c>
      <c r="C129" s="9">
        <f t="shared" si="19"/>
        <v>1.3411466109286354</v>
      </c>
      <c r="D129" s="9">
        <f>+'Prom mensual'!D685</f>
        <v>1.1950552719660603</v>
      </c>
      <c r="E129" s="9">
        <f>+'Prom mensual'!E685</f>
        <v>2.1</v>
      </c>
      <c r="F129" s="9">
        <f>+'Prom mensual'!F685</f>
        <v>2.1</v>
      </c>
      <c r="G129" s="9">
        <f>+'Prom mensual'!G685</f>
        <v>2.15</v>
      </c>
      <c r="H129" s="9">
        <f>+'Prom mensual'!H685</f>
        <v>2.5274999999999999</v>
      </c>
      <c r="I129" s="9">
        <f>+'Prom mensual'!I685</f>
        <v>2.4524999999999997</v>
      </c>
      <c r="J129" s="9">
        <f>+'Prom mensual'!J685</f>
        <v>3.2250000000000001</v>
      </c>
      <c r="K129" s="10">
        <f>+'Prom mensual'!K685</f>
        <v>6698</v>
      </c>
      <c r="L129" s="10">
        <v>8983</v>
      </c>
      <c r="M129" s="10">
        <f>+'Prom mensual'!L685</f>
        <v>8005.75</v>
      </c>
      <c r="N129" s="10">
        <f>+'Prom mensual'!M685</f>
        <v>14068.3</v>
      </c>
      <c r="O129" s="10">
        <f>+'Prom mensual'!N685</f>
        <v>14068.3</v>
      </c>
      <c r="P129" s="28">
        <v>3552</v>
      </c>
      <c r="Q129" s="12">
        <f t="shared" si="23"/>
        <v>3.552</v>
      </c>
      <c r="R129" s="28">
        <f t="shared" si="24"/>
        <v>23791.296000000002</v>
      </c>
      <c r="S129" s="28">
        <v>3244</v>
      </c>
      <c r="T129" s="12">
        <f t="shared" si="13"/>
        <v>3.2440000000000002</v>
      </c>
      <c r="U129" s="28">
        <v>3558</v>
      </c>
      <c r="V129" s="12">
        <f t="shared" si="20"/>
        <v>3.5579999999999998</v>
      </c>
      <c r="W129" s="28">
        <v>6621</v>
      </c>
      <c r="X129" s="12">
        <f t="shared" si="22"/>
        <v>6.6210000000000004</v>
      </c>
    </row>
    <row r="130" spans="2:24" x14ac:dyDescent="0.25">
      <c r="B130" s="8">
        <v>44013</v>
      </c>
      <c r="C130" s="9">
        <f t="shared" si="19"/>
        <v>1.3107007218855999</v>
      </c>
      <c r="D130" s="9">
        <f>+'Prom mensual'!D691</f>
        <v>1.2046565802334386</v>
      </c>
      <c r="E130" s="9">
        <f>+'Prom mensual'!E691</f>
        <v>2.4</v>
      </c>
      <c r="F130" s="9">
        <f>+'Prom mensual'!F691</f>
        <v>2.4</v>
      </c>
      <c r="G130" s="9">
        <f>+'Prom mensual'!G691</f>
        <v>2.4500000000000002</v>
      </c>
      <c r="H130" s="9">
        <f>+'Prom mensual'!H691</f>
        <v>2.7640000000000002</v>
      </c>
      <c r="I130" s="9">
        <f>+'Prom mensual'!I691</f>
        <v>2.5639999999999996</v>
      </c>
      <c r="J130" s="9">
        <f>+'Prom mensual'!J691</f>
        <v>3.3860000000000001</v>
      </c>
      <c r="K130" s="10">
        <f>+'Prom mensual'!K691</f>
        <v>6898.6</v>
      </c>
      <c r="L130" s="10">
        <v>9042</v>
      </c>
      <c r="M130" s="10">
        <f>+'Prom mensual'!L691</f>
        <v>8313.6</v>
      </c>
      <c r="N130" s="10">
        <f>+'Prom mensual'!M691</f>
        <v>16560.38</v>
      </c>
      <c r="O130" s="10">
        <f>+'Prom mensual'!N691</f>
        <v>16560.38</v>
      </c>
      <c r="P130" s="28">
        <v>4151.1223003970817</v>
      </c>
      <c r="Q130" s="12">
        <f t="shared" si="23"/>
        <v>4.1511223003970814</v>
      </c>
      <c r="R130" s="28">
        <f t="shared" si="24"/>
        <v>28636.932301519308</v>
      </c>
      <c r="S130" s="28">
        <v>3197.6157853083364</v>
      </c>
      <c r="T130" s="12">
        <f t="shared" si="13"/>
        <v>3.1976157853083365</v>
      </c>
      <c r="U130" s="28">
        <v>3757.8896514366643</v>
      </c>
      <c r="V130" s="12">
        <f t="shared" si="20"/>
        <v>3.7578896514366642</v>
      </c>
      <c r="W130" s="28">
        <v>6322.2899557242999</v>
      </c>
      <c r="X130" s="12">
        <f t="shared" si="22"/>
        <v>6.3222899557243002</v>
      </c>
    </row>
    <row r="131" spans="2:24" x14ac:dyDescent="0.25">
      <c r="B131" s="8">
        <v>44044</v>
      </c>
      <c r="C131" s="9">
        <f t="shared" si="19"/>
        <v>1.3393671658944797</v>
      </c>
      <c r="D131" s="9">
        <f>+'Prom mensual'!D696</f>
        <v>1.2959054515535793</v>
      </c>
      <c r="E131" s="9">
        <f>+'Prom mensual'!E696</f>
        <v>2.3624999999999998</v>
      </c>
      <c r="F131" s="9">
        <f>+'Prom mensual'!F696</f>
        <v>2.3624999999999998</v>
      </c>
      <c r="G131" s="9">
        <f>+'Prom mensual'!G696</f>
        <v>2.4249999999999998</v>
      </c>
      <c r="H131" s="9">
        <f>+'Prom mensual'!H696</f>
        <v>2.8574999999999999</v>
      </c>
      <c r="I131" s="9">
        <f>+'Prom mensual'!I696</f>
        <v>2.625</v>
      </c>
      <c r="J131" s="9">
        <f>+'Prom mensual'!J696</f>
        <v>3.37</v>
      </c>
      <c r="K131" s="10">
        <f>+'Prom mensual'!K696</f>
        <v>6960.75</v>
      </c>
      <c r="L131" s="10">
        <v>9323</v>
      </c>
      <c r="M131" s="10">
        <f>+'Prom mensual'!L696</f>
        <v>9020.25</v>
      </c>
      <c r="N131" s="10">
        <f>+'Prom mensual'!M696</f>
        <v>16445.112499999999</v>
      </c>
      <c r="O131" s="10">
        <f>+'Prom mensual'!N696</f>
        <v>16445.112499999999</v>
      </c>
      <c r="P131" s="28"/>
      <c r="Q131" s="12"/>
      <c r="R131" s="28"/>
      <c r="S131" s="28"/>
      <c r="T131" s="12"/>
      <c r="U131" s="28"/>
      <c r="V131" s="12"/>
      <c r="W131" s="28"/>
      <c r="X131" s="12"/>
    </row>
    <row r="132" spans="2:24" x14ac:dyDescent="0.25">
      <c r="B132" s="8">
        <v>44075</v>
      </c>
      <c r="C132" s="9"/>
      <c r="D132" s="9">
        <f>+'Prom mensual'!D702</f>
        <v>1.3456183336684748</v>
      </c>
      <c r="E132" s="9">
        <f>+'Prom mensual'!E702</f>
        <v>2.5833333333333335</v>
      </c>
      <c r="F132" s="9">
        <f>+'Prom mensual'!F702</f>
        <v>2.5833333333333335</v>
      </c>
      <c r="G132" s="9">
        <f>+'Prom mensual'!G702</f>
        <v>2.65</v>
      </c>
      <c r="H132" s="9">
        <f>+'Prom mensual'!H702</f>
        <v>2.8466666666666662</v>
      </c>
      <c r="I132" s="9">
        <f>+'Prom mensual'!I702</f>
        <v>2.8766666666666669</v>
      </c>
      <c r="J132" s="9">
        <f>+'Prom mensual'!J702</f>
        <v>3.3433333333333333</v>
      </c>
      <c r="K132" s="10">
        <f>+'Prom mensual'!K702</f>
        <v>6991.666666666667</v>
      </c>
      <c r="L132" s="10"/>
      <c r="M132" s="10">
        <f>+'Prom mensual'!L702</f>
        <v>9408</v>
      </c>
      <c r="N132" s="10">
        <f>+'Prom mensual'!M702</f>
        <v>18062.116666666665</v>
      </c>
      <c r="O132" s="10">
        <f>+'Prom mensual'!N702</f>
        <v>18062.116666666665</v>
      </c>
      <c r="P132" s="28"/>
      <c r="Q132" s="12"/>
      <c r="R132" s="28"/>
      <c r="S132" s="28"/>
      <c r="T132" s="12"/>
      <c r="U132" s="28"/>
      <c r="V132" s="12"/>
      <c r="W132" s="28"/>
      <c r="X132" s="12"/>
    </row>
    <row r="133" spans="2:24" x14ac:dyDescent="0.25">
      <c r="B133" s="8">
        <v>44105</v>
      </c>
      <c r="C133" s="9"/>
      <c r="D133" s="9"/>
      <c r="E133" s="9"/>
      <c r="F133" s="9"/>
      <c r="G133" s="9"/>
      <c r="H133" s="9"/>
      <c r="I133" s="9"/>
      <c r="J133" s="9"/>
      <c r="K133" s="10"/>
      <c r="L133" s="10"/>
      <c r="M133" s="10"/>
      <c r="N133" s="10"/>
      <c r="O133" s="10"/>
      <c r="P133" s="28"/>
      <c r="Q133" s="12"/>
      <c r="R133" s="28"/>
      <c r="S133" s="28"/>
      <c r="T133" s="12"/>
      <c r="U133" s="28"/>
      <c r="V133" s="12"/>
      <c r="W133" s="28"/>
      <c r="X133" s="12"/>
    </row>
    <row r="134" spans="2:24" x14ac:dyDescent="0.25">
      <c r="B134" s="8">
        <v>44136</v>
      </c>
      <c r="C134" s="9"/>
      <c r="D134" s="9"/>
      <c r="E134" s="9"/>
      <c r="F134" s="9"/>
      <c r="G134" s="9"/>
      <c r="H134" s="9"/>
      <c r="I134" s="9"/>
      <c r="J134" s="9"/>
      <c r="K134" s="10"/>
      <c r="L134" s="10"/>
      <c r="M134" s="10"/>
      <c r="N134" s="10"/>
      <c r="O134" s="10"/>
      <c r="P134" s="28"/>
      <c r="Q134" s="12"/>
      <c r="R134" s="28"/>
      <c r="S134" s="28"/>
      <c r="T134" s="12"/>
      <c r="U134" s="28"/>
      <c r="V134" s="12"/>
      <c r="W134" s="28"/>
      <c r="X134" s="12"/>
    </row>
    <row r="135" spans="2:24" x14ac:dyDescent="0.25">
      <c r="B135" s="8">
        <v>44166</v>
      </c>
      <c r="C135" s="9"/>
      <c r="D135" s="9"/>
      <c r="E135" s="9"/>
      <c r="F135" s="9"/>
      <c r="G135" s="9"/>
      <c r="H135" s="9"/>
      <c r="I135" s="9"/>
      <c r="J135" s="9"/>
      <c r="K135" s="10"/>
      <c r="L135" s="10"/>
      <c r="M135" s="10"/>
      <c r="N135" s="10"/>
      <c r="O135" s="10"/>
      <c r="P135" s="28"/>
      <c r="Q135" s="12"/>
      <c r="R135" s="28"/>
      <c r="S135" s="28"/>
      <c r="T135" s="12"/>
      <c r="U135" s="28"/>
      <c r="V135" s="12"/>
      <c r="W135" s="28"/>
      <c r="X135" s="12"/>
    </row>
    <row r="136" spans="2:24" x14ac:dyDescent="0.25">
      <c r="B136" s="8">
        <v>44197</v>
      </c>
      <c r="C136" s="9"/>
      <c r="D136" s="9"/>
      <c r="E136" s="9"/>
      <c r="F136" s="9"/>
      <c r="G136" s="9"/>
      <c r="H136" s="9"/>
      <c r="I136" s="9"/>
      <c r="J136" s="9"/>
      <c r="K136" s="10"/>
      <c r="L136" s="10"/>
      <c r="M136" s="10"/>
      <c r="N136" s="10"/>
      <c r="O136" s="10"/>
      <c r="P136" s="28"/>
      <c r="Q136" s="12"/>
      <c r="R136" s="28"/>
      <c r="S136" s="28"/>
      <c r="T136" s="12"/>
      <c r="U136" s="28"/>
      <c r="V136" s="12"/>
      <c r="W136" s="28"/>
      <c r="X136" s="12"/>
    </row>
    <row r="137" spans="2:24" x14ac:dyDescent="0.25">
      <c r="K137" s="10"/>
      <c r="L137" s="10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workbookViewId="0">
      <pane xSplit="2" ySplit="2" topLeftCell="C31" activePane="bottomRight" state="frozen"/>
      <selection pane="topRight" activeCell="C1" sqref="C1"/>
      <selection pane="bottomLeft" activeCell="A3" sqref="A3"/>
      <selection pane="bottomRight" activeCell="R75" sqref="R75"/>
    </sheetView>
  </sheetViews>
  <sheetFormatPr baseColWidth="10" defaultRowHeight="15" x14ac:dyDescent="0.25"/>
  <cols>
    <col min="11" max="15" width="11.42578125" style="13"/>
  </cols>
  <sheetData>
    <row r="1" spans="2:15" ht="15.75" thickBot="1" x14ac:dyDescent="0.3"/>
    <row r="2" spans="2:15" ht="39" thickBot="1" x14ac:dyDescent="0.3">
      <c r="B2" s="14" t="s">
        <v>0</v>
      </c>
      <c r="C2" s="19" t="s">
        <v>198</v>
      </c>
      <c r="D2" s="19" t="s">
        <v>207</v>
      </c>
      <c r="E2" s="19" t="s">
        <v>117</v>
      </c>
      <c r="F2" s="19" t="s">
        <v>118</v>
      </c>
      <c r="G2" s="19" t="s">
        <v>208</v>
      </c>
      <c r="H2" s="19" t="s">
        <v>210</v>
      </c>
      <c r="I2" s="19" t="s">
        <v>209</v>
      </c>
      <c r="K2" s="14" t="s">
        <v>0</v>
      </c>
      <c r="L2" s="19" t="s">
        <v>226</v>
      </c>
      <c r="M2" s="19" t="s">
        <v>143</v>
      </c>
      <c r="N2" s="19" t="s">
        <v>144</v>
      </c>
      <c r="O2" s="19" t="s">
        <v>145</v>
      </c>
    </row>
    <row r="3" spans="2:15" x14ac:dyDescent="0.25">
      <c r="B3" s="8">
        <v>42370</v>
      </c>
      <c r="C3" s="61">
        <v>1.2716694087456799</v>
      </c>
      <c r="D3" s="61">
        <v>2.4700000000000002</v>
      </c>
      <c r="E3" s="61">
        <v>2.52</v>
      </c>
      <c r="F3" s="61">
        <v>2.5625</v>
      </c>
      <c r="G3" s="61">
        <v>3.2974999999999999</v>
      </c>
      <c r="H3" s="61">
        <v>2.3024999999999998</v>
      </c>
      <c r="I3" s="61">
        <v>3.1500000000000004</v>
      </c>
      <c r="K3" s="8">
        <v>42370</v>
      </c>
      <c r="L3" s="61">
        <v>2.4700000000000002</v>
      </c>
      <c r="M3" s="61">
        <v>3.2974999999999999</v>
      </c>
      <c r="N3" s="61">
        <v>2.3024999999999998</v>
      </c>
      <c r="O3" s="61">
        <v>3.1500000000000004</v>
      </c>
    </row>
    <row r="4" spans="2:15" x14ac:dyDescent="0.25">
      <c r="B4" s="8">
        <v>42401</v>
      </c>
      <c r="C4" s="61">
        <v>1.3038279221317082</v>
      </c>
      <c r="D4" s="61">
        <v>2.4175</v>
      </c>
      <c r="E4" s="61">
        <v>2.4775</v>
      </c>
      <c r="F4" s="61">
        <v>2.5274999999999999</v>
      </c>
      <c r="G4" s="61">
        <v>3.1924999999999999</v>
      </c>
      <c r="H4" s="61">
        <v>2.395</v>
      </c>
      <c r="I4" s="61">
        <v>2.9375</v>
      </c>
      <c r="K4" s="8">
        <v>42401</v>
      </c>
      <c r="L4" s="61">
        <v>2.4175</v>
      </c>
      <c r="M4" s="61">
        <v>3.1924999999999999</v>
      </c>
      <c r="N4" s="61">
        <v>2.395</v>
      </c>
      <c r="O4" s="61">
        <v>2.9375</v>
      </c>
    </row>
    <row r="5" spans="2:15" x14ac:dyDescent="0.25">
      <c r="B5" s="8">
        <v>42430</v>
      </c>
      <c r="C5" s="61">
        <v>1.2414617300780721</v>
      </c>
      <c r="D5" s="61">
        <v>2.54</v>
      </c>
      <c r="E5" s="61">
        <v>2.5980000000000003</v>
      </c>
      <c r="F5" s="61">
        <v>2.6640000000000001</v>
      </c>
      <c r="G5" s="61">
        <v>3.198</v>
      </c>
      <c r="H5" s="61">
        <v>2.5960000000000001</v>
      </c>
      <c r="I5" s="61">
        <v>2.9159999999999999</v>
      </c>
      <c r="K5" s="8">
        <v>42430</v>
      </c>
      <c r="L5" s="61">
        <v>2.54</v>
      </c>
      <c r="M5" s="61">
        <v>3.198</v>
      </c>
      <c r="N5" s="61">
        <v>2.5960000000000001</v>
      </c>
      <c r="O5" s="61">
        <v>2.9159999999999999</v>
      </c>
    </row>
    <row r="6" spans="2:15" x14ac:dyDescent="0.25">
      <c r="B6" s="8">
        <v>42461</v>
      </c>
      <c r="C6" s="61">
        <v>1.3150137617565649</v>
      </c>
      <c r="D6" s="61">
        <v>2.5324999999999998</v>
      </c>
      <c r="E6" s="61">
        <v>2.5924999999999998</v>
      </c>
      <c r="F6" s="61">
        <v>2.73</v>
      </c>
      <c r="G6" s="61">
        <v>3.3650000000000002</v>
      </c>
      <c r="H6" s="61">
        <v>2.6924999999999999</v>
      </c>
      <c r="I6" s="61">
        <v>2.7125000000000004</v>
      </c>
      <c r="K6" s="8">
        <v>42461</v>
      </c>
      <c r="L6" s="61">
        <v>2.5324999999999998</v>
      </c>
      <c r="M6" s="61">
        <v>3.3650000000000002</v>
      </c>
      <c r="N6" s="61">
        <v>2.6924999999999999</v>
      </c>
      <c r="O6" s="61">
        <v>2.7125000000000004</v>
      </c>
    </row>
    <row r="7" spans="2:15" x14ac:dyDescent="0.25">
      <c r="B7" s="8">
        <v>42491</v>
      </c>
      <c r="C7" s="61">
        <v>1.3016053817751354</v>
      </c>
      <c r="D7" s="61">
        <v>2.52</v>
      </c>
      <c r="E7" s="61">
        <v>2.6025</v>
      </c>
      <c r="F7" s="61">
        <v>2.7949999999999999</v>
      </c>
      <c r="G7" s="61">
        <v>3.4575</v>
      </c>
      <c r="H7" s="61">
        <v>2.6725000000000003</v>
      </c>
      <c r="I7" s="61">
        <v>2.8125</v>
      </c>
      <c r="K7" s="8">
        <v>42491</v>
      </c>
      <c r="L7" s="61">
        <v>2.52</v>
      </c>
      <c r="M7" s="61">
        <v>3.4575</v>
      </c>
      <c r="N7" s="61">
        <v>2.6725000000000003</v>
      </c>
      <c r="O7" s="61">
        <v>2.8125</v>
      </c>
    </row>
    <row r="8" spans="2:15" x14ac:dyDescent="0.25">
      <c r="B8" s="8">
        <v>42522</v>
      </c>
      <c r="C8" s="61">
        <v>1.2878857212488284</v>
      </c>
      <c r="D8" s="61">
        <v>2.59</v>
      </c>
      <c r="E8" s="61">
        <v>2.6680000000000001</v>
      </c>
      <c r="F8" s="61">
        <v>2.8</v>
      </c>
      <c r="G8" s="61">
        <v>3.59</v>
      </c>
      <c r="H8" s="61">
        <v>2.8099999999999996</v>
      </c>
      <c r="I8" s="61">
        <v>2.9159999999999995</v>
      </c>
      <c r="K8" s="8">
        <v>42522</v>
      </c>
      <c r="L8" s="61">
        <v>2.59</v>
      </c>
      <c r="M8" s="61">
        <v>3.59</v>
      </c>
      <c r="N8" s="61">
        <v>2.8099999999999996</v>
      </c>
      <c r="O8" s="61">
        <v>2.9159999999999995</v>
      </c>
    </row>
    <row r="9" spans="2:15" x14ac:dyDescent="0.25">
      <c r="B9" s="8">
        <v>42552</v>
      </c>
      <c r="C9" s="61">
        <v>1.300490552723941</v>
      </c>
      <c r="D9" s="61">
        <v>2.68</v>
      </c>
      <c r="E9" s="61">
        <v>2.74</v>
      </c>
      <c r="F9" s="61">
        <v>2.8650000000000002</v>
      </c>
      <c r="G9" s="61">
        <v>3.4224999999999999</v>
      </c>
      <c r="H9" s="61">
        <v>2.9274999999999998</v>
      </c>
      <c r="I9" s="61">
        <v>3.0449999999999999</v>
      </c>
      <c r="K9" s="8">
        <v>42552</v>
      </c>
      <c r="L9" s="61">
        <v>2.68</v>
      </c>
      <c r="M9" s="61">
        <v>3.4224999999999999</v>
      </c>
      <c r="N9" s="61">
        <v>2.9274999999999998</v>
      </c>
      <c r="O9" s="61">
        <v>3.0449999999999999</v>
      </c>
    </row>
    <row r="10" spans="2:15" x14ac:dyDescent="0.25">
      <c r="B10" s="8">
        <v>42583</v>
      </c>
      <c r="C10" s="61">
        <v>1.5686152986529656</v>
      </c>
      <c r="D10" s="61">
        <v>2.9</v>
      </c>
      <c r="E10" s="61">
        <v>2.97</v>
      </c>
      <c r="F10" s="61">
        <v>3.028</v>
      </c>
      <c r="G10" s="61">
        <v>3.5960000000000001</v>
      </c>
      <c r="H10" s="61">
        <v>2.9420000000000002</v>
      </c>
      <c r="I10" s="61">
        <v>3.15</v>
      </c>
      <c r="K10" s="8">
        <v>42583</v>
      </c>
      <c r="L10" s="61">
        <v>2.9</v>
      </c>
      <c r="M10" s="61">
        <v>3.5960000000000001</v>
      </c>
      <c r="N10" s="61">
        <v>2.9420000000000002</v>
      </c>
      <c r="O10" s="61">
        <v>3.15</v>
      </c>
    </row>
    <row r="11" spans="2:15" x14ac:dyDescent="0.25">
      <c r="B11" s="8">
        <v>42614</v>
      </c>
      <c r="C11" s="61">
        <v>1.4460179410377672</v>
      </c>
      <c r="D11" s="61">
        <v>2.96</v>
      </c>
      <c r="E11" s="61">
        <v>3.03</v>
      </c>
      <c r="F11" s="61">
        <v>3.12</v>
      </c>
      <c r="G11" s="61">
        <v>3.6475</v>
      </c>
      <c r="H11" s="61">
        <v>2.9125000000000001</v>
      </c>
      <c r="I11" s="61">
        <v>2.9874999999999998</v>
      </c>
      <c r="K11" s="8">
        <v>42614</v>
      </c>
      <c r="L11" s="61">
        <v>2.96</v>
      </c>
      <c r="M11" s="61">
        <v>3.6475</v>
      </c>
      <c r="N11" s="61">
        <v>2.9125000000000001</v>
      </c>
      <c r="O11" s="61">
        <v>2.9874999999999998</v>
      </c>
    </row>
    <row r="12" spans="2:15" x14ac:dyDescent="0.25">
      <c r="B12" s="8">
        <v>42644</v>
      </c>
      <c r="C12" s="61">
        <v>1.4987693617337883</v>
      </c>
      <c r="D12" s="61">
        <v>2.9074999999999998</v>
      </c>
      <c r="E12" s="61">
        <v>3</v>
      </c>
      <c r="F12" s="61">
        <v>3.1124999999999998</v>
      </c>
      <c r="G12" s="61">
        <v>3.5825</v>
      </c>
      <c r="H12" s="61">
        <v>3.0374999999999996</v>
      </c>
      <c r="I12" s="61">
        <v>2.9125000000000001</v>
      </c>
      <c r="K12" s="8">
        <v>42644</v>
      </c>
      <c r="L12" s="61">
        <v>2.9074999999999998</v>
      </c>
      <c r="M12" s="61">
        <v>3.5825</v>
      </c>
      <c r="N12" s="61">
        <v>3.0374999999999996</v>
      </c>
      <c r="O12" s="61">
        <v>2.9125000000000001</v>
      </c>
    </row>
    <row r="13" spans="2:15" x14ac:dyDescent="0.25">
      <c r="B13" s="8">
        <v>42675</v>
      </c>
      <c r="C13" s="61">
        <v>1.4728127620927673</v>
      </c>
      <c r="D13" s="61">
        <v>2.9840000000000004</v>
      </c>
      <c r="E13" s="61">
        <v>3.0680000000000001</v>
      </c>
      <c r="F13" s="61">
        <v>3.1700000000000004</v>
      </c>
      <c r="G13" s="61">
        <v>3.5259999999999998</v>
      </c>
      <c r="H13" s="61">
        <v>2.8740000000000001</v>
      </c>
      <c r="I13" s="61">
        <v>2.9340000000000002</v>
      </c>
      <c r="K13" s="8">
        <v>42675</v>
      </c>
      <c r="L13" s="61">
        <v>2.9840000000000004</v>
      </c>
      <c r="M13" s="61">
        <v>3.5259999999999998</v>
      </c>
      <c r="N13" s="61">
        <v>2.8740000000000001</v>
      </c>
      <c r="O13" s="61">
        <v>2.9340000000000002</v>
      </c>
    </row>
    <row r="14" spans="2:15" x14ac:dyDescent="0.25">
      <c r="B14" s="8">
        <v>42705</v>
      </c>
      <c r="C14" s="61">
        <v>1.4904364136527537</v>
      </c>
      <c r="D14" s="61">
        <v>2.9424999999999999</v>
      </c>
      <c r="E14" s="61">
        <v>3.0274999999999999</v>
      </c>
      <c r="F14" s="61">
        <v>3.0725000000000002</v>
      </c>
      <c r="G14" s="61">
        <v>3.4275000000000002</v>
      </c>
      <c r="H14" s="61">
        <v>2.8224999999999998</v>
      </c>
      <c r="I14" s="61">
        <v>2.8049999999999997</v>
      </c>
      <c r="K14" s="8">
        <v>42705</v>
      </c>
      <c r="L14" s="61">
        <v>2.9424999999999999</v>
      </c>
      <c r="M14" s="61">
        <v>3.4275000000000002</v>
      </c>
      <c r="N14" s="61">
        <v>2.8224999999999998</v>
      </c>
      <c r="O14" s="61">
        <v>2.8049999999999997</v>
      </c>
    </row>
    <row r="15" spans="2:15" x14ac:dyDescent="0.25">
      <c r="B15" s="8">
        <v>42736</v>
      </c>
      <c r="C15" s="61">
        <v>1.5758804588037898</v>
      </c>
      <c r="D15" s="61">
        <v>3.0024999999999999</v>
      </c>
      <c r="E15" s="61">
        <v>3.08</v>
      </c>
      <c r="F15" s="61">
        <v>3.1274999999999999</v>
      </c>
      <c r="G15" s="61">
        <v>3.3574999999999999</v>
      </c>
      <c r="H15" s="61">
        <v>2.9125000000000001</v>
      </c>
      <c r="I15" s="61">
        <v>2.9125000000000001</v>
      </c>
      <c r="K15" s="8">
        <v>42736</v>
      </c>
      <c r="L15" s="61">
        <v>3.0024999999999999</v>
      </c>
      <c r="M15" s="61">
        <v>3.3574999999999999</v>
      </c>
      <c r="N15" s="61">
        <v>2.9125000000000001</v>
      </c>
      <c r="O15" s="61">
        <v>2.9125000000000001</v>
      </c>
    </row>
    <row r="16" spans="2:15" x14ac:dyDescent="0.25">
      <c r="B16" s="8">
        <v>42767</v>
      </c>
      <c r="C16" s="61">
        <v>1.5758804588037898</v>
      </c>
      <c r="D16" s="61">
        <v>3.09</v>
      </c>
      <c r="E16" s="61">
        <v>3.1475</v>
      </c>
      <c r="F16" s="61">
        <v>3.1950000000000003</v>
      </c>
      <c r="G16" s="61">
        <v>3.3849999999999998</v>
      </c>
      <c r="H16" s="61">
        <v>2.9274999999999998</v>
      </c>
      <c r="I16" s="61">
        <v>2.9200000000000004</v>
      </c>
      <c r="K16" s="8">
        <v>42767</v>
      </c>
      <c r="L16" s="61">
        <v>3.09</v>
      </c>
      <c r="M16" s="61">
        <v>3.3849999999999998</v>
      </c>
      <c r="N16" s="61">
        <v>2.9274999999999998</v>
      </c>
      <c r="O16" s="61">
        <v>2.9200000000000004</v>
      </c>
    </row>
    <row r="17" spans="2:15" x14ac:dyDescent="0.25">
      <c r="B17" s="8">
        <v>42795</v>
      </c>
      <c r="C17" s="61">
        <v>1.5157176456640853</v>
      </c>
      <c r="D17" s="61">
        <v>2.984</v>
      </c>
      <c r="E17" s="61">
        <v>3.056</v>
      </c>
      <c r="F17" s="61">
        <v>3.1199999999999997</v>
      </c>
      <c r="G17" s="61">
        <v>3.4799999999999995</v>
      </c>
      <c r="H17" s="61">
        <v>2.8999999999999995</v>
      </c>
      <c r="I17" s="61">
        <v>2.8159999999999998</v>
      </c>
      <c r="K17" s="8">
        <v>42795</v>
      </c>
      <c r="L17" s="61">
        <v>2.984</v>
      </c>
      <c r="M17" s="61">
        <v>3.4799999999999995</v>
      </c>
      <c r="N17" s="61">
        <v>2.8999999999999995</v>
      </c>
      <c r="O17" s="61">
        <v>2.8159999999999998</v>
      </c>
    </row>
    <row r="18" spans="2:15" x14ac:dyDescent="0.25">
      <c r="B18" s="8">
        <v>42826</v>
      </c>
      <c r="C18" s="61">
        <v>1.646643979759417</v>
      </c>
      <c r="D18" s="61">
        <v>3.0274999999999999</v>
      </c>
      <c r="E18" s="61">
        <v>3.0949999999999998</v>
      </c>
      <c r="F18" s="61">
        <v>3.165</v>
      </c>
      <c r="G18" s="61">
        <v>3.6375000000000002</v>
      </c>
      <c r="H18" s="61">
        <v>2.7574999999999998</v>
      </c>
      <c r="I18" s="61">
        <v>2.7525000000000004</v>
      </c>
      <c r="K18" s="8">
        <v>42826</v>
      </c>
      <c r="L18" s="61">
        <v>3.0274999999999999</v>
      </c>
      <c r="M18" s="61">
        <v>3.6375000000000002</v>
      </c>
      <c r="N18" s="61">
        <v>2.7574999999999998</v>
      </c>
      <c r="O18" s="61">
        <v>2.7525000000000004</v>
      </c>
    </row>
    <row r="19" spans="2:15" x14ac:dyDescent="0.25">
      <c r="B19" s="8">
        <v>42856</v>
      </c>
      <c r="C19" s="62">
        <v>1.6418608715856009</v>
      </c>
      <c r="D19" s="62">
        <v>3.0480000000000005</v>
      </c>
      <c r="E19" s="62">
        <v>3.1160000000000001</v>
      </c>
      <c r="F19" s="61">
        <v>3.2020000000000004</v>
      </c>
      <c r="G19" s="61">
        <v>3.5219999999999998</v>
      </c>
      <c r="H19" s="61">
        <v>2.694</v>
      </c>
      <c r="I19" s="61">
        <v>2.88</v>
      </c>
      <c r="K19" s="8">
        <v>42856</v>
      </c>
      <c r="L19" s="62">
        <v>3.0480000000000005</v>
      </c>
      <c r="M19" s="61">
        <v>3.5219999999999998</v>
      </c>
      <c r="N19" s="61">
        <v>2.694</v>
      </c>
      <c r="O19" s="61">
        <v>2.88</v>
      </c>
    </row>
    <row r="20" spans="2:15" x14ac:dyDescent="0.25">
      <c r="B20" s="8">
        <v>42887</v>
      </c>
      <c r="C20" s="61">
        <v>1.5698918242709741</v>
      </c>
      <c r="D20" s="61">
        <v>2.89</v>
      </c>
      <c r="E20" s="61">
        <v>2.95</v>
      </c>
      <c r="F20" s="61">
        <v>3.05</v>
      </c>
      <c r="G20" s="61">
        <v>3.4450000000000003</v>
      </c>
      <c r="H20" s="61">
        <v>2.5049999999999999</v>
      </c>
      <c r="I20" s="61">
        <v>3.0125000000000002</v>
      </c>
      <c r="K20" s="8">
        <v>42887</v>
      </c>
      <c r="L20" s="61">
        <v>2.89</v>
      </c>
      <c r="M20" s="61">
        <v>3.4450000000000003</v>
      </c>
      <c r="N20" s="61">
        <v>2.5049999999999999</v>
      </c>
      <c r="O20" s="61">
        <v>3.0125000000000002</v>
      </c>
    </row>
    <row r="21" spans="2:15" x14ac:dyDescent="0.25">
      <c r="B21" s="8">
        <v>42917</v>
      </c>
      <c r="C21" s="61">
        <v>1.6129395969990679</v>
      </c>
      <c r="D21" s="62">
        <v>2.9874999999999998</v>
      </c>
      <c r="E21" s="62">
        <v>3.0542499999999997</v>
      </c>
      <c r="F21" s="61">
        <v>3.0599999999999996</v>
      </c>
      <c r="G21" s="61">
        <v>3.33</v>
      </c>
      <c r="H21" s="61">
        <v>2.5</v>
      </c>
      <c r="I21" s="61">
        <v>3.2075000000000005</v>
      </c>
      <c r="K21" s="8">
        <v>42917</v>
      </c>
      <c r="L21" s="62">
        <v>2.9874999999999998</v>
      </c>
      <c r="M21" s="61">
        <v>3.33</v>
      </c>
      <c r="N21" s="61">
        <v>2.5</v>
      </c>
      <c r="O21" s="61">
        <v>3.2075000000000005</v>
      </c>
    </row>
    <row r="22" spans="2:15" x14ac:dyDescent="0.25">
      <c r="B22" s="8">
        <v>42948</v>
      </c>
      <c r="C22" s="61">
        <v>1.6386241414155798</v>
      </c>
      <c r="D22" s="61">
        <v>3.0759999999999996</v>
      </c>
      <c r="E22" s="61">
        <v>3.0819999999999999</v>
      </c>
      <c r="F22" s="61">
        <v>3.1559999999999997</v>
      </c>
      <c r="G22" s="61">
        <v>3.3839999999999995</v>
      </c>
      <c r="H22" s="61">
        <v>2.6799999999999997</v>
      </c>
      <c r="I22" s="61">
        <v>3.1060000000000003</v>
      </c>
      <c r="K22" s="8">
        <v>42948</v>
      </c>
      <c r="L22" s="61">
        <v>3.0759999999999996</v>
      </c>
      <c r="M22" s="61">
        <v>3.3839999999999995</v>
      </c>
      <c r="N22" s="61">
        <v>2.6799999999999997</v>
      </c>
      <c r="O22" s="61">
        <v>3.1060000000000003</v>
      </c>
    </row>
    <row r="23" spans="2:15" x14ac:dyDescent="0.25">
      <c r="B23" s="8">
        <v>42979</v>
      </c>
      <c r="C23" s="61">
        <v>1.6394053121913015</v>
      </c>
      <c r="D23" s="61">
        <v>3.0725000000000002</v>
      </c>
      <c r="E23" s="61">
        <v>3.0825</v>
      </c>
      <c r="F23" s="61">
        <v>3.165</v>
      </c>
      <c r="G23" s="61">
        <v>3.5100000000000002</v>
      </c>
      <c r="H23" s="61">
        <v>2.8</v>
      </c>
      <c r="I23" s="61">
        <v>3.0150000000000001</v>
      </c>
      <c r="K23" s="8">
        <v>42979</v>
      </c>
      <c r="L23" s="61">
        <v>3.0725000000000002</v>
      </c>
      <c r="M23" s="61">
        <v>3.5100000000000002</v>
      </c>
      <c r="N23" s="61">
        <v>2.8</v>
      </c>
      <c r="O23" s="61">
        <v>3.0150000000000001</v>
      </c>
    </row>
    <row r="24" spans="2:15" x14ac:dyDescent="0.25">
      <c r="B24" s="8">
        <v>43009</v>
      </c>
      <c r="C24" s="61">
        <v>1.7181023441548202</v>
      </c>
      <c r="D24" s="61">
        <v>3.2349999999999999</v>
      </c>
      <c r="E24" s="61">
        <v>3.2349999999999999</v>
      </c>
      <c r="F24" s="61">
        <v>3.3174999999999999</v>
      </c>
      <c r="G24" s="61">
        <v>3.56</v>
      </c>
      <c r="H24" s="61">
        <v>2.855</v>
      </c>
      <c r="I24" s="61">
        <v>3.1100000000000003</v>
      </c>
      <c r="K24" s="8">
        <v>43009</v>
      </c>
      <c r="L24" s="61">
        <v>3.2349999999999999</v>
      </c>
      <c r="M24" s="61">
        <v>3.56</v>
      </c>
      <c r="N24" s="61">
        <v>2.855</v>
      </c>
      <c r="O24" s="61">
        <v>3.1100000000000003</v>
      </c>
    </row>
    <row r="25" spans="2:15" x14ac:dyDescent="0.25">
      <c r="B25" s="8">
        <v>43040</v>
      </c>
      <c r="C25" s="61">
        <v>1.7276252236135956</v>
      </c>
      <c r="D25" s="61">
        <v>3.2</v>
      </c>
      <c r="E25" s="61">
        <v>3.2079999999999997</v>
      </c>
      <c r="F25" s="61">
        <v>3.2679999999999998</v>
      </c>
      <c r="G25" s="61">
        <v>3.4859999999999998</v>
      </c>
      <c r="H25" s="61">
        <v>2.7559999999999998</v>
      </c>
      <c r="I25" s="61">
        <v>3.0120000000000005</v>
      </c>
      <c r="K25" s="8">
        <v>43040</v>
      </c>
      <c r="L25" s="61">
        <v>3.2</v>
      </c>
      <c r="M25" s="61">
        <v>3.4859999999999998</v>
      </c>
      <c r="N25" s="61">
        <v>2.7559999999999998</v>
      </c>
      <c r="O25" s="61">
        <v>3.0120000000000005</v>
      </c>
    </row>
    <row r="26" spans="2:15" x14ac:dyDescent="0.25">
      <c r="B26" s="8">
        <v>43070</v>
      </c>
      <c r="C26" s="61">
        <v>1.772169736422712</v>
      </c>
      <c r="D26" s="61">
        <v>3.1624999999999996</v>
      </c>
      <c r="E26" s="61">
        <v>3.2275</v>
      </c>
      <c r="F26" s="61">
        <v>3.2849999999999997</v>
      </c>
      <c r="G26" s="61">
        <v>3.5575000000000001</v>
      </c>
      <c r="H26" s="61">
        <v>2.8250000000000002</v>
      </c>
      <c r="I26" s="61">
        <v>2.8874999999999997</v>
      </c>
      <c r="K26" s="8">
        <v>43070</v>
      </c>
      <c r="L26" s="61">
        <v>3.1624999999999996</v>
      </c>
      <c r="M26" s="61">
        <v>3.5575000000000001</v>
      </c>
      <c r="N26" s="61">
        <v>2.8250000000000002</v>
      </c>
      <c r="O26" s="61">
        <v>2.8874999999999997</v>
      </c>
    </row>
    <row r="27" spans="2:15" x14ac:dyDescent="0.25">
      <c r="B27" s="8">
        <v>43101</v>
      </c>
      <c r="C27" s="61">
        <v>1.8477019277503093</v>
      </c>
      <c r="D27" s="61">
        <v>3.3299999999999996</v>
      </c>
      <c r="E27" s="61">
        <v>3.3560000000000003</v>
      </c>
      <c r="F27" s="61">
        <v>3.4240000000000004</v>
      </c>
      <c r="G27" s="61">
        <v>3.2640000000000002</v>
      </c>
      <c r="H27" s="61">
        <v>2.8839999999999999</v>
      </c>
      <c r="I27" s="61">
        <v>3.0460000000000003</v>
      </c>
      <c r="K27" s="8">
        <v>43101</v>
      </c>
      <c r="L27" s="61">
        <v>3.3299999999999996</v>
      </c>
      <c r="M27" s="61">
        <v>3.2640000000000002</v>
      </c>
      <c r="N27" s="61">
        <v>2.8839999999999999</v>
      </c>
      <c r="O27" s="61">
        <v>3.0460000000000003</v>
      </c>
    </row>
    <row r="28" spans="2:15" x14ac:dyDescent="0.25">
      <c r="B28" s="8">
        <v>43132</v>
      </c>
      <c r="C28" s="61">
        <v>1.8447244133109648</v>
      </c>
      <c r="D28" s="61">
        <v>3.37</v>
      </c>
      <c r="E28" s="61">
        <v>3.38</v>
      </c>
      <c r="F28" s="61">
        <v>3.4474999999999998</v>
      </c>
      <c r="G28" s="61">
        <v>3.1349999999999998</v>
      </c>
      <c r="H28" s="61">
        <v>2.8425000000000002</v>
      </c>
      <c r="I28" s="61">
        <v>3.1725000000000003</v>
      </c>
      <c r="K28" s="8">
        <v>43132</v>
      </c>
      <c r="L28" s="61">
        <v>3.37</v>
      </c>
      <c r="M28" s="61">
        <v>3.1349999999999998</v>
      </c>
      <c r="N28" s="61">
        <v>2.8425000000000002</v>
      </c>
      <c r="O28" s="61">
        <v>3.1725000000000003</v>
      </c>
    </row>
    <row r="29" spans="2:15" x14ac:dyDescent="0.25">
      <c r="B29" s="8">
        <v>43160</v>
      </c>
      <c r="C29" s="61">
        <v>1.8024276079445347</v>
      </c>
      <c r="D29" s="61">
        <v>3.2125000000000004</v>
      </c>
      <c r="E29" s="61">
        <v>3.2374999999999998</v>
      </c>
      <c r="F29" s="61">
        <v>3.2824999999999998</v>
      </c>
      <c r="G29" s="61">
        <v>3.1575000000000002</v>
      </c>
      <c r="H29" s="61">
        <v>2.8149999999999995</v>
      </c>
      <c r="I29" s="61">
        <v>3.0950000000000002</v>
      </c>
      <c r="K29" s="8">
        <v>43160</v>
      </c>
      <c r="L29" s="61">
        <v>3.2125000000000004</v>
      </c>
      <c r="M29" s="61">
        <v>3.1575000000000002</v>
      </c>
      <c r="N29" s="61">
        <v>2.8149999999999995</v>
      </c>
      <c r="O29" s="61">
        <v>3.0950000000000002</v>
      </c>
    </row>
    <row r="30" spans="2:15" x14ac:dyDescent="0.25">
      <c r="B30" s="8">
        <v>43191</v>
      </c>
      <c r="C30" s="61">
        <v>1.8248247124722765</v>
      </c>
      <c r="D30" s="61">
        <v>3.3049999999999997</v>
      </c>
      <c r="E30" s="61">
        <v>3.3299999999999996</v>
      </c>
      <c r="F30" s="61">
        <v>3.4225000000000003</v>
      </c>
      <c r="G30" s="61">
        <v>3.1425000000000001</v>
      </c>
      <c r="H30" s="61">
        <v>2.6825000000000001</v>
      </c>
      <c r="I30" s="61">
        <v>3.2299999999999995</v>
      </c>
      <c r="K30" s="8">
        <v>43191</v>
      </c>
      <c r="L30" s="61">
        <v>3.3049999999999997</v>
      </c>
      <c r="M30" s="61">
        <v>3.1425000000000001</v>
      </c>
      <c r="N30" s="61">
        <v>2.6825000000000001</v>
      </c>
      <c r="O30" s="61">
        <v>3.2299999999999995</v>
      </c>
    </row>
    <row r="31" spans="2:15" x14ac:dyDescent="0.25">
      <c r="B31" s="8">
        <v>43221</v>
      </c>
      <c r="C31" s="61">
        <v>1.7250933147788228</v>
      </c>
      <c r="D31" s="61">
        <v>2.99</v>
      </c>
      <c r="E31" s="61">
        <v>3.06</v>
      </c>
      <c r="F31" s="61">
        <v>3.1399999999999997</v>
      </c>
      <c r="G31" s="61">
        <v>2.7439999999999998</v>
      </c>
      <c r="H31" s="61">
        <v>2.4500000000000002</v>
      </c>
      <c r="I31" s="61">
        <v>3.4120000000000004</v>
      </c>
      <c r="K31" s="8">
        <v>43221</v>
      </c>
      <c r="L31" s="61">
        <v>2.99</v>
      </c>
      <c r="M31" s="61">
        <v>2.7439999999999998</v>
      </c>
      <c r="N31" s="61">
        <v>2.4500000000000002</v>
      </c>
      <c r="O31" s="61">
        <v>3.4120000000000004</v>
      </c>
    </row>
    <row r="32" spans="2:15" x14ac:dyDescent="0.25">
      <c r="B32" s="8">
        <v>43252</v>
      </c>
      <c r="C32" s="61">
        <v>1.5887543937643764</v>
      </c>
      <c r="D32" s="61">
        <v>2.9625000000000004</v>
      </c>
      <c r="E32" s="61">
        <v>3</v>
      </c>
      <c r="F32" s="61">
        <v>3.1124999999999998</v>
      </c>
      <c r="G32" s="61">
        <v>2.5274999999999999</v>
      </c>
      <c r="H32" s="61">
        <v>2.355</v>
      </c>
      <c r="I32" s="61">
        <v>3.3775000000000004</v>
      </c>
      <c r="K32" s="8">
        <v>43252</v>
      </c>
      <c r="L32" s="61">
        <v>2.9625000000000004</v>
      </c>
      <c r="M32" s="61">
        <v>2.5274999999999999</v>
      </c>
      <c r="N32" s="61">
        <v>2.355</v>
      </c>
      <c r="O32" s="61">
        <v>3.3775000000000004</v>
      </c>
    </row>
    <row r="33" spans="2:16" x14ac:dyDescent="0.25">
      <c r="B33" s="8">
        <v>43282</v>
      </c>
      <c r="C33" s="61">
        <v>1.6504197355382959</v>
      </c>
      <c r="D33" s="61">
        <v>3.05</v>
      </c>
      <c r="E33" s="61">
        <v>3.08</v>
      </c>
      <c r="F33" s="61">
        <v>3.1875</v>
      </c>
      <c r="G33" s="61">
        <v>2.6025</v>
      </c>
      <c r="H33" s="61">
        <v>2.3449999999999998</v>
      </c>
      <c r="I33" s="61">
        <v>3.41</v>
      </c>
      <c r="K33" s="8">
        <v>43282</v>
      </c>
      <c r="L33" s="61">
        <v>3.05</v>
      </c>
      <c r="M33" s="61">
        <v>2.6025</v>
      </c>
      <c r="N33" s="61">
        <v>2.3449999999999998</v>
      </c>
      <c r="O33" s="61">
        <v>3.41</v>
      </c>
    </row>
    <row r="34" spans="2:16" x14ac:dyDescent="0.25">
      <c r="B34" s="8">
        <v>43313</v>
      </c>
      <c r="C34" s="61">
        <v>1.7121150813991679</v>
      </c>
      <c r="D34" s="61">
        <v>3.1100000000000003</v>
      </c>
      <c r="E34" s="61">
        <v>3.1599999999999997</v>
      </c>
      <c r="F34" s="61">
        <v>3.22</v>
      </c>
      <c r="G34" s="61">
        <v>2.5880000000000001</v>
      </c>
      <c r="H34" s="61">
        <v>2.3460000000000001</v>
      </c>
      <c r="I34" s="61">
        <v>3.444</v>
      </c>
      <c r="K34" s="8">
        <v>43313</v>
      </c>
      <c r="L34" s="61">
        <v>3.1100000000000003</v>
      </c>
      <c r="M34" s="61">
        <v>2.5880000000000001</v>
      </c>
      <c r="N34" s="61">
        <v>2.3460000000000001</v>
      </c>
      <c r="O34" s="61">
        <v>3.444</v>
      </c>
    </row>
    <row r="35" spans="2:16" x14ac:dyDescent="0.25">
      <c r="B35" s="8">
        <v>43344</v>
      </c>
      <c r="C35" s="61">
        <v>1.6818540484324007</v>
      </c>
      <c r="D35" s="61">
        <v>3.0250000000000004</v>
      </c>
      <c r="E35" s="61">
        <v>3.0750000000000002</v>
      </c>
      <c r="F35" s="61">
        <v>3.125</v>
      </c>
      <c r="G35" s="61">
        <v>2.2875000000000001</v>
      </c>
      <c r="H35" s="61">
        <v>2.2875000000000001</v>
      </c>
      <c r="I35" s="61">
        <v>3.1974999999999998</v>
      </c>
      <c r="K35" s="8">
        <v>43344</v>
      </c>
      <c r="L35" s="61">
        <v>3.0250000000000004</v>
      </c>
      <c r="M35" s="61">
        <v>2.2875000000000001</v>
      </c>
      <c r="N35" s="61">
        <v>2.2875000000000001</v>
      </c>
      <c r="O35" s="61">
        <v>3.1974999999999998</v>
      </c>
    </row>
    <row r="36" spans="2:16" x14ac:dyDescent="0.25">
      <c r="B36" s="8">
        <v>43374</v>
      </c>
      <c r="C36" s="61">
        <v>1.7271771031406788</v>
      </c>
      <c r="D36" s="61">
        <v>3</v>
      </c>
      <c r="E36" s="61">
        <v>3</v>
      </c>
      <c r="F36" s="61">
        <v>3.0700000000000003</v>
      </c>
      <c r="G36" s="61">
        <v>2.4480000000000004</v>
      </c>
      <c r="H36" s="61">
        <v>2.5419999999999998</v>
      </c>
      <c r="I36" s="61">
        <v>3.2719999999999998</v>
      </c>
      <c r="K36" s="8">
        <v>43374</v>
      </c>
      <c r="L36" s="61">
        <v>3</v>
      </c>
      <c r="M36" s="61">
        <v>2.4480000000000004</v>
      </c>
      <c r="N36" s="61">
        <v>2.5419999999999998</v>
      </c>
      <c r="O36" s="61">
        <v>3.2719999999999998</v>
      </c>
    </row>
    <row r="37" spans="2:16" x14ac:dyDescent="0.25">
      <c r="B37" s="8">
        <v>43405</v>
      </c>
      <c r="C37" s="61">
        <v>1.6463928291737595</v>
      </c>
      <c r="D37" s="61">
        <v>3.1500000000000004</v>
      </c>
      <c r="E37" s="61">
        <v>3.1374999999999997</v>
      </c>
      <c r="F37" s="61">
        <v>3.2</v>
      </c>
      <c r="G37" s="61">
        <v>2.5225</v>
      </c>
      <c r="H37" s="61">
        <v>2.4750000000000001</v>
      </c>
      <c r="I37" s="61">
        <v>3.1875</v>
      </c>
      <c r="K37" s="8">
        <v>43405</v>
      </c>
      <c r="L37" s="61">
        <v>3.1500000000000004</v>
      </c>
      <c r="M37" s="61">
        <v>2.5225</v>
      </c>
      <c r="N37" s="61">
        <v>2.4750000000000001</v>
      </c>
      <c r="O37" s="61">
        <v>3.1875</v>
      </c>
    </row>
    <row r="38" spans="2:16" x14ac:dyDescent="0.25">
      <c r="B38" s="8">
        <v>43435</v>
      </c>
      <c r="C38" s="61">
        <v>1.6112021630680675</v>
      </c>
      <c r="D38" s="61">
        <v>3</v>
      </c>
      <c r="E38" s="61">
        <v>3.05</v>
      </c>
      <c r="F38" s="61">
        <v>3.0999999999999996</v>
      </c>
      <c r="G38" s="61">
        <v>2.4125000000000001</v>
      </c>
      <c r="H38" s="61">
        <v>2.46</v>
      </c>
      <c r="I38" s="61">
        <v>3.05</v>
      </c>
      <c r="K38" s="8">
        <v>43435</v>
      </c>
      <c r="L38" s="61">
        <v>3</v>
      </c>
      <c r="M38" s="61">
        <v>2.4125000000000001</v>
      </c>
      <c r="N38" s="61">
        <v>2.46</v>
      </c>
      <c r="O38" s="61">
        <v>3.05</v>
      </c>
    </row>
    <row r="39" spans="2:16" x14ac:dyDescent="0.25">
      <c r="B39" s="8">
        <v>43466</v>
      </c>
      <c r="C39" s="61">
        <v>1.5855475383964801</v>
      </c>
      <c r="D39" s="61">
        <v>2.91</v>
      </c>
      <c r="E39" s="61">
        <v>2.96</v>
      </c>
      <c r="F39" s="61">
        <v>3.0099999999999993</v>
      </c>
      <c r="G39" s="61">
        <v>2.4419999999999997</v>
      </c>
      <c r="H39" s="61">
        <v>2.5339999999999998</v>
      </c>
      <c r="I39" s="61">
        <v>3.2439999999999998</v>
      </c>
      <c r="K39" s="8">
        <v>43466</v>
      </c>
      <c r="L39" s="61">
        <v>2.91</v>
      </c>
      <c r="M39" s="61">
        <v>2.4419999999999997</v>
      </c>
      <c r="N39" s="61">
        <v>2.5339999999999998</v>
      </c>
      <c r="O39" s="61">
        <v>3.2439999999999998</v>
      </c>
    </row>
    <row r="40" spans="2:16" x14ac:dyDescent="0.25">
      <c r="B40" s="8">
        <v>43497</v>
      </c>
      <c r="C40" s="61">
        <v>1.6115359613958982</v>
      </c>
      <c r="D40" s="61">
        <v>2.8</v>
      </c>
      <c r="E40" s="61">
        <v>2.8374999999999999</v>
      </c>
      <c r="F40" s="61">
        <v>2.9000000000000004</v>
      </c>
      <c r="G40" s="61">
        <v>2.8200000000000003</v>
      </c>
      <c r="H40" s="61">
        <v>2.5949999999999998</v>
      </c>
      <c r="I40" s="61">
        <v>3.2624999999999997</v>
      </c>
      <c r="K40" s="8">
        <v>43497</v>
      </c>
      <c r="L40" s="61">
        <v>2.8</v>
      </c>
      <c r="M40" s="61">
        <v>2.8200000000000003</v>
      </c>
      <c r="N40" s="61">
        <v>2.5949999999999998</v>
      </c>
      <c r="O40" s="61">
        <v>3.2624999999999997</v>
      </c>
    </row>
    <row r="41" spans="2:16" x14ac:dyDescent="0.25">
      <c r="B41" s="8">
        <v>43525</v>
      </c>
      <c r="C41" s="61">
        <v>1.5207422116405771</v>
      </c>
      <c r="D41" s="61">
        <v>2.7125000000000004</v>
      </c>
      <c r="E41" s="61">
        <v>2.7625000000000002</v>
      </c>
      <c r="F41" s="61">
        <v>2.8374999999999999</v>
      </c>
      <c r="G41" s="61">
        <v>2.9649999999999999</v>
      </c>
      <c r="H41" s="61">
        <v>2.5474999999999999</v>
      </c>
      <c r="I41" s="61">
        <v>3.3515000000000001</v>
      </c>
      <c r="K41" s="8">
        <v>43525</v>
      </c>
      <c r="L41" s="61">
        <v>2.7125000000000004</v>
      </c>
      <c r="M41" s="61">
        <v>2.9649999999999999</v>
      </c>
      <c r="N41" s="61">
        <v>2.5474999999999999</v>
      </c>
      <c r="O41" s="61">
        <v>3.3515000000000001</v>
      </c>
    </row>
    <row r="42" spans="2:16" x14ac:dyDescent="0.25">
      <c r="B42" s="8">
        <v>43556</v>
      </c>
      <c r="C42" s="61">
        <v>1.4452130508795513</v>
      </c>
      <c r="D42" s="61">
        <v>2.7</v>
      </c>
      <c r="E42" s="61">
        <v>2.7749999999999999</v>
      </c>
      <c r="F42" s="61">
        <v>2.8250000000000002</v>
      </c>
      <c r="G42" s="61">
        <v>2.6349999999999998</v>
      </c>
      <c r="H42" s="61">
        <v>2.52</v>
      </c>
      <c r="I42" s="61">
        <v>3.3824999999999998</v>
      </c>
      <c r="K42" s="8">
        <v>43556</v>
      </c>
      <c r="L42" s="61">
        <v>2.7</v>
      </c>
      <c r="M42" s="61">
        <v>2.6349999999999998</v>
      </c>
      <c r="N42" s="61">
        <v>2.52</v>
      </c>
      <c r="O42" s="61">
        <v>3.3824999999999998</v>
      </c>
    </row>
    <row r="43" spans="2:16" x14ac:dyDescent="0.25">
      <c r="B43" s="8">
        <v>43586</v>
      </c>
      <c r="C43" s="61">
        <v>1.5362221152882207</v>
      </c>
      <c r="D43" s="61">
        <v>2.72</v>
      </c>
      <c r="E43" s="61">
        <v>2.7800000000000002</v>
      </c>
      <c r="F43" s="61">
        <v>2.8299999999999996</v>
      </c>
      <c r="G43" s="61">
        <v>2.6539999999999999</v>
      </c>
      <c r="H43" s="61">
        <v>2.4300000000000002</v>
      </c>
      <c r="I43" s="61">
        <v>3.5859999999999999</v>
      </c>
      <c r="K43" s="8">
        <v>43586</v>
      </c>
      <c r="L43" s="61">
        <v>2.72</v>
      </c>
      <c r="M43" s="61">
        <v>2.6539999999999999</v>
      </c>
      <c r="N43" s="61">
        <v>2.4300000000000002</v>
      </c>
      <c r="O43" s="61">
        <v>3.5859999999999999</v>
      </c>
    </row>
    <row r="44" spans="2:16" x14ac:dyDescent="0.25">
      <c r="B44" s="8">
        <v>43617</v>
      </c>
      <c r="C44" s="61">
        <f>+'Prom mensual Gs y US$'!D117</f>
        <v>1.5354691988621829</v>
      </c>
      <c r="D44" s="61">
        <f>+'Prom mensual Gs y US$'!E117</f>
        <v>2.6875000000000004</v>
      </c>
      <c r="E44" s="61">
        <f>+'Prom mensual Gs y US$'!F117</f>
        <v>2.7874999999999996</v>
      </c>
      <c r="F44" s="61">
        <f>+'Prom mensual Gs y US$'!G117</f>
        <v>2.8375000000000004</v>
      </c>
      <c r="G44" s="61">
        <f>+'Prom mensual Gs y US$'!H117</f>
        <v>2.7125000000000004</v>
      </c>
      <c r="H44" s="61">
        <f>+'Prom mensual Gs y US$'!I117</f>
        <v>2.4849999999999999</v>
      </c>
      <c r="I44" s="61">
        <f>+'Prom mensual Gs y US$'!J117</f>
        <v>3.9699999999999998</v>
      </c>
      <c r="K44" s="8">
        <v>43617</v>
      </c>
      <c r="L44" s="61">
        <v>2.6875000000000004</v>
      </c>
      <c r="M44" s="61">
        <v>2.7125000000000004</v>
      </c>
      <c r="N44" s="61">
        <v>2.4849999999999999</v>
      </c>
      <c r="O44" s="61">
        <v>3.9699999999999998</v>
      </c>
    </row>
    <row r="45" spans="2:16" x14ac:dyDescent="0.25">
      <c r="B45" s="8">
        <v>43647</v>
      </c>
      <c r="C45" s="67">
        <f>+'Prom mensual Gs y US$'!D118</f>
        <v>1.4546583173827572</v>
      </c>
      <c r="D45" s="61">
        <f>+'Prom mensual Gs y US$'!E118</f>
        <v>2.6</v>
      </c>
      <c r="E45" s="61">
        <f>+'Prom mensual Gs y US$'!F118</f>
        <v>2.66</v>
      </c>
      <c r="F45" s="61">
        <f>+'Prom mensual Gs y US$'!G118</f>
        <v>2.71</v>
      </c>
      <c r="G45" s="61">
        <f>+'Prom mensual Gs y US$'!H118</f>
        <v>2.8040000000000003</v>
      </c>
      <c r="H45" s="61">
        <f>+'Prom mensual Gs y US$'!I118</f>
        <v>2.5539999999999998</v>
      </c>
      <c r="I45" s="61">
        <f>+'Prom mensual Gs y US$'!J118</f>
        <v>4.0359999999999996</v>
      </c>
      <c r="K45" s="8">
        <v>43647</v>
      </c>
      <c r="L45" s="61">
        <v>2.6</v>
      </c>
      <c r="M45" s="61">
        <v>2.8040000000000003</v>
      </c>
      <c r="N45" s="61">
        <v>2.5539999999999998</v>
      </c>
      <c r="O45" s="61">
        <v>4.0359999999999996</v>
      </c>
    </row>
    <row r="46" spans="2:16" x14ac:dyDescent="0.25">
      <c r="B46" s="8">
        <v>43678</v>
      </c>
      <c r="C46" s="67">
        <f>+'Prom mensual Gs y US$'!D119</f>
        <v>1.4193610623663193</v>
      </c>
      <c r="D46" s="61">
        <f>+'Prom mensual Gs y US$'!E119</f>
        <v>2.6</v>
      </c>
      <c r="E46" s="61">
        <f>+'Prom mensual Gs y US$'!F119</f>
        <v>2.6624999999999996</v>
      </c>
      <c r="F46" s="61">
        <f>+'Prom mensual Gs y US$'!G119</f>
        <v>2.7125000000000004</v>
      </c>
      <c r="G46" s="61">
        <f>+'Prom mensual Gs y US$'!H119</f>
        <v>2.355</v>
      </c>
      <c r="H46" s="61">
        <f>+'Prom mensual Gs y US$'!I119</f>
        <v>2.436666666666667</v>
      </c>
      <c r="I46" s="61">
        <f>+'Prom mensual Gs y US$'!J119</f>
        <v>3.9975000000000001</v>
      </c>
      <c r="K46" s="8">
        <v>43678</v>
      </c>
      <c r="L46" s="61">
        <v>2.6</v>
      </c>
      <c r="M46" s="61">
        <v>2.355</v>
      </c>
      <c r="N46" s="61">
        <v>2.436666666666667</v>
      </c>
      <c r="O46" s="61">
        <v>3.9975000000000001</v>
      </c>
    </row>
    <row r="47" spans="2:16" x14ac:dyDescent="0.25">
      <c r="B47" s="8">
        <v>43709</v>
      </c>
      <c r="C47" s="67">
        <f>+'Prom mensual Gs y US$'!D120</f>
        <v>1.4155279718597173</v>
      </c>
      <c r="D47" s="61">
        <f>+'Prom mensual Gs y US$'!E120</f>
        <v>2.6124999999999998</v>
      </c>
      <c r="E47" s="61">
        <f>+'Prom mensual Gs y US$'!F120</f>
        <v>2.7125000000000004</v>
      </c>
      <c r="F47" s="61">
        <f>+'Prom mensual Gs y US$'!G120</f>
        <v>2.7625000000000002</v>
      </c>
      <c r="G47" s="61">
        <f>+'Prom mensual Gs y US$'!H120</f>
        <v>2.3125</v>
      </c>
      <c r="H47" s="61">
        <f>+'Prom mensual Gs y US$'!I120</f>
        <v>2.395</v>
      </c>
      <c r="I47" s="61">
        <f>+'Prom mensual Gs y US$'!J120</f>
        <v>4.0325000000000006</v>
      </c>
      <c r="K47" s="8">
        <v>43709</v>
      </c>
      <c r="L47" s="61">
        <v>2.625</v>
      </c>
      <c r="M47" s="61">
        <v>2.33</v>
      </c>
      <c r="N47" s="61">
        <v>2.35</v>
      </c>
      <c r="O47" s="61">
        <v>3.99</v>
      </c>
    </row>
    <row r="48" spans="2:16" x14ac:dyDescent="0.25">
      <c r="B48" s="8">
        <v>43739</v>
      </c>
      <c r="C48" s="67">
        <f>+'Prom mensual Gs y US$'!D121</f>
        <v>1.3807456005166809</v>
      </c>
      <c r="D48" s="61">
        <f>+'Prom mensual Gs y US$'!E121</f>
        <v>2.65</v>
      </c>
      <c r="E48" s="61">
        <f>+'Prom mensual Gs y US$'!F121</f>
        <v>2.75</v>
      </c>
      <c r="F48" s="61">
        <f>+'Prom mensual Gs y US$'!G121</f>
        <v>2.8099999999999996</v>
      </c>
      <c r="G48" s="61">
        <f>+'Prom mensual Gs y US$'!H121</f>
        <v>2.266</v>
      </c>
      <c r="H48" s="61">
        <f>+'Prom mensual Gs y US$'!I121</f>
        <v>2.504</v>
      </c>
      <c r="I48" s="61">
        <f>+'Prom mensual Gs y US$'!J121</f>
        <v>4.2320000000000002</v>
      </c>
      <c r="K48" s="8">
        <v>43739</v>
      </c>
      <c r="L48" s="61">
        <v>2.65</v>
      </c>
      <c r="M48" s="61">
        <v>2.21</v>
      </c>
      <c r="N48" s="61">
        <v>2.4725000000000001</v>
      </c>
      <c r="O48" s="61">
        <v>4.2149999999999999</v>
      </c>
      <c r="P48" s="13"/>
    </row>
    <row r="49" spans="2:16" x14ac:dyDescent="0.25">
      <c r="B49" s="8">
        <v>43770</v>
      </c>
      <c r="C49" s="67">
        <f>+'Prom mensual Gs y US$'!$D$122</f>
        <v>1.4121197970771089</v>
      </c>
      <c r="D49" s="61">
        <f>+'Prom mensual Gs y US$'!$E$122</f>
        <v>2.7499999999999996</v>
      </c>
      <c r="E49" s="61">
        <f>+'Prom mensual Gs y US$'!$F$122</f>
        <v>2.8124999999999996</v>
      </c>
      <c r="F49" s="61">
        <f>+'Prom mensual Gs y US$'!$G$122</f>
        <v>2.8625000000000003</v>
      </c>
      <c r="G49" s="61">
        <f>+'Prom mensual Gs y US$'!$H$122</f>
        <v>2.4775</v>
      </c>
      <c r="H49" s="61">
        <f>+'Prom mensual Gs y US$'!$I$122</f>
        <v>2.9224999999999999</v>
      </c>
      <c r="I49" s="61">
        <f>+'Prom mensual Gs y US$'!$J$122</f>
        <v>4.32</v>
      </c>
      <c r="K49" s="8">
        <v>43770</v>
      </c>
      <c r="L49" s="61">
        <f>+'Prom mensual Gs y US$'!$E$122</f>
        <v>2.7499999999999996</v>
      </c>
      <c r="M49" s="61">
        <f>+'Prom mensual Gs y US$'!$H$122</f>
        <v>2.4775</v>
      </c>
      <c r="N49" s="61">
        <f>+'Prom mensual Gs y US$'!$I$122</f>
        <v>2.9224999999999999</v>
      </c>
      <c r="O49" s="61">
        <f>+'Prom mensual Gs y US$'!$J$122</f>
        <v>4.32</v>
      </c>
      <c r="P49" s="13"/>
    </row>
    <row r="50" spans="2:16" x14ac:dyDescent="0.25">
      <c r="B50" s="8">
        <v>43800</v>
      </c>
      <c r="C50" s="67">
        <f>+'Prom mensual Gs y US$'!$D$123</f>
        <v>1.5308792995302731</v>
      </c>
      <c r="D50" s="61">
        <f>+'Prom mensual Gs y US$'!$E$123</f>
        <v>2.8499999999999996</v>
      </c>
      <c r="E50" s="61">
        <f>+'Prom mensual Gs y US$'!$F$123</f>
        <v>2.8499999999999996</v>
      </c>
      <c r="F50" s="61">
        <f>+'Prom mensual Gs y US$'!$G$123</f>
        <v>2.8125</v>
      </c>
      <c r="G50" s="61">
        <f>+'Prom mensual Gs y US$'!$H$123</f>
        <v>2.58</v>
      </c>
      <c r="H50" s="61">
        <f>+'Prom mensual Gs y US$'!$I$123</f>
        <v>3.1175000000000002</v>
      </c>
      <c r="I50" s="61">
        <f>+'Prom mensual Gs y US$'!$J$123</f>
        <v>4.0525000000000002</v>
      </c>
      <c r="K50" s="8">
        <v>43800</v>
      </c>
      <c r="L50" s="61">
        <f>+'Prom mensual Gs y US$'!$E$123</f>
        <v>2.8499999999999996</v>
      </c>
      <c r="M50" s="61">
        <f>+'Prom mensual Gs y US$'!$H$123</f>
        <v>2.58</v>
      </c>
      <c r="N50" s="61">
        <f>+'Prom mensual Gs y US$'!$I$123</f>
        <v>3.1175000000000002</v>
      </c>
      <c r="O50" s="61">
        <f>+'Prom mensual Gs y US$'!$J$123</f>
        <v>4.0525000000000002</v>
      </c>
      <c r="P50" s="13"/>
    </row>
    <row r="51" spans="2:16" x14ac:dyDescent="0.25">
      <c r="B51" s="8">
        <v>43831</v>
      </c>
      <c r="C51" s="67">
        <f>+'Prom mensual Gs y US$'!D124</f>
        <v>1.4216509822610222</v>
      </c>
      <c r="D51" s="61">
        <f>+'Prom mensual Gs y US$'!E124</f>
        <v>2.87</v>
      </c>
      <c r="E51" s="61">
        <f>+'Prom mensual Gs y US$'!F124</f>
        <v>2.87</v>
      </c>
      <c r="F51" s="61">
        <f>+'Prom mensual Gs y US$'!G124</f>
        <v>2.9199999999999995</v>
      </c>
      <c r="G51" s="61">
        <f>+'Prom mensual Gs y US$'!H124</f>
        <v>2.7659999999999996</v>
      </c>
      <c r="H51" s="61">
        <f>+'Prom mensual Gs y US$'!I124</f>
        <v>2.9580000000000002</v>
      </c>
      <c r="I51" s="61">
        <f>+'Prom mensual Gs y US$'!J124</f>
        <v>3.79</v>
      </c>
      <c r="K51" s="8">
        <v>43831</v>
      </c>
      <c r="L51" s="61">
        <v>2.8625000000000003</v>
      </c>
      <c r="M51" s="61">
        <v>2.7649999999999997</v>
      </c>
      <c r="N51" s="61">
        <v>2.99</v>
      </c>
      <c r="O51" s="61">
        <v>3.8374999999999999</v>
      </c>
    </row>
    <row r="52" spans="2:16" s="13" customFormat="1" x14ac:dyDescent="0.25">
      <c r="B52" s="8">
        <v>43862</v>
      </c>
      <c r="C52" s="67">
        <f>+'Prom mensual Gs y US$'!D125</f>
        <v>1.4178577729488697</v>
      </c>
      <c r="D52" s="61">
        <f>+'Prom mensual Gs y US$'!E125</f>
        <v>2.8250000000000002</v>
      </c>
      <c r="E52" s="61">
        <f>+'Prom mensual Gs y US$'!F125</f>
        <v>2.8250000000000002</v>
      </c>
      <c r="F52" s="61">
        <f>+'Prom mensual Gs y US$'!G125</f>
        <v>2.8874999999999997</v>
      </c>
      <c r="G52" s="61">
        <f>+'Prom mensual Gs y US$'!H125</f>
        <v>2.8425000000000002</v>
      </c>
      <c r="H52" s="61">
        <f>+'Prom mensual Gs y US$'!I125</f>
        <v>2.8875000000000002</v>
      </c>
      <c r="I52" s="61">
        <f>+'Prom mensual Gs y US$'!J125</f>
        <v>3.5625</v>
      </c>
      <c r="K52" s="8">
        <v>43862</v>
      </c>
      <c r="L52" s="61">
        <f>+D52</f>
        <v>2.8250000000000002</v>
      </c>
      <c r="M52" s="61">
        <f t="shared" ref="M52:O59" si="0">+G52</f>
        <v>2.8425000000000002</v>
      </c>
      <c r="N52" s="61">
        <f t="shared" si="0"/>
        <v>2.8875000000000002</v>
      </c>
      <c r="O52" s="61">
        <f t="shared" si="0"/>
        <v>3.5625</v>
      </c>
    </row>
    <row r="53" spans="2:16" s="13" customFormat="1" x14ac:dyDescent="0.25">
      <c r="B53" s="8">
        <v>43891</v>
      </c>
      <c r="C53" s="67">
        <f>+'Prom mensual Gs y US$'!D126</f>
        <v>1.2373639155869296</v>
      </c>
      <c r="D53" s="61">
        <f>+'Prom mensual Gs y US$'!E126</f>
        <v>2.5750000000000002</v>
      </c>
      <c r="E53" s="61">
        <f>+'Prom mensual Gs y US$'!F126</f>
        <v>2.5750000000000002</v>
      </c>
      <c r="F53" s="61">
        <f>+'Prom mensual Gs y US$'!G126</f>
        <v>2.75</v>
      </c>
      <c r="G53" s="61">
        <f>+'Prom mensual Gs y US$'!H126</f>
        <v>2.8633333333333333</v>
      </c>
      <c r="H53" s="61">
        <f>+'Prom mensual Gs y US$'!I126</f>
        <v>2.6074999999999999</v>
      </c>
      <c r="I53" s="61">
        <f>+'Prom mensual Gs y US$'!J126</f>
        <v>3.5266666666666668</v>
      </c>
      <c r="K53" s="8">
        <v>43891</v>
      </c>
      <c r="L53" s="61">
        <f>+D53</f>
        <v>2.5750000000000002</v>
      </c>
      <c r="M53" s="61">
        <f t="shared" si="0"/>
        <v>2.8633333333333333</v>
      </c>
      <c r="N53" s="61">
        <f t="shared" si="0"/>
        <v>2.6074999999999999</v>
      </c>
      <c r="O53" s="61">
        <f t="shared" si="0"/>
        <v>3.5266666666666668</v>
      </c>
    </row>
    <row r="54" spans="2:16" s="13" customFormat="1" x14ac:dyDescent="0.25">
      <c r="B54" s="8">
        <v>43922</v>
      </c>
      <c r="C54" s="67">
        <f>+'Prom mensual Gs y US$'!D127</f>
        <v>1.2101610051626168</v>
      </c>
      <c r="D54" s="61">
        <f>+'Prom mensual Gs y US$'!E127</f>
        <v>2.2000000000000002</v>
      </c>
      <c r="E54" s="61">
        <f>+'Prom mensual Gs y US$'!F127</f>
        <v>2.2000000000000002</v>
      </c>
      <c r="F54" s="61">
        <f>+'Prom mensual Gs y US$'!G127</f>
        <v>2.25</v>
      </c>
      <c r="G54" s="61">
        <f>+'Prom mensual Gs y US$'!H127</f>
        <v>2.5760000000000001</v>
      </c>
      <c r="H54" s="61">
        <f>+'Prom mensual Gs y US$'!I127</f>
        <v>2.6074999999999999</v>
      </c>
      <c r="I54" s="61">
        <f>+'Prom mensual Gs y US$'!J127</f>
        <v>3.22</v>
      </c>
      <c r="K54" s="8">
        <v>43922</v>
      </c>
      <c r="L54" s="61">
        <f>+D54</f>
        <v>2.2000000000000002</v>
      </c>
      <c r="M54" s="61">
        <f t="shared" si="0"/>
        <v>2.5760000000000001</v>
      </c>
      <c r="N54" s="61">
        <f t="shared" si="0"/>
        <v>2.6074999999999999</v>
      </c>
      <c r="O54" s="61">
        <f t="shared" si="0"/>
        <v>3.22</v>
      </c>
    </row>
    <row r="55" spans="2:16" x14ac:dyDescent="0.25">
      <c r="B55" s="8">
        <v>43952</v>
      </c>
      <c r="C55" s="67">
        <f>+'Prom mensual Gs y US$'!D128</f>
        <v>1.0465415981980222</v>
      </c>
      <c r="D55" s="61">
        <f>+'Prom mensual Gs y US$'!E128</f>
        <v>2</v>
      </c>
      <c r="E55" s="61">
        <f>+'Prom mensual Gs y US$'!F128</f>
        <v>2</v>
      </c>
      <c r="F55" s="61">
        <f>+'Prom mensual Gs y US$'!G128</f>
        <v>2.0499999999999998</v>
      </c>
      <c r="G55" s="61">
        <f>+'Prom mensual Gs y US$'!H128</f>
        <v>2.5825</v>
      </c>
      <c r="H55" s="61">
        <f>+'Prom mensual Gs y US$'!I128</f>
        <v>2.1425000000000001</v>
      </c>
      <c r="I55" s="61">
        <f>+'Prom mensual Gs y US$'!J128</f>
        <v>3.1850000000000001</v>
      </c>
      <c r="K55" s="8">
        <v>43952</v>
      </c>
      <c r="L55" s="61">
        <f>+D55</f>
        <v>2</v>
      </c>
      <c r="M55" s="61">
        <f t="shared" si="0"/>
        <v>2.5825</v>
      </c>
      <c r="N55" s="61">
        <f t="shared" si="0"/>
        <v>2.1425000000000001</v>
      </c>
      <c r="O55" s="61">
        <f t="shared" si="0"/>
        <v>3.1850000000000001</v>
      </c>
    </row>
    <row r="56" spans="2:16" s="13" customFormat="1" x14ac:dyDescent="0.25">
      <c r="B56" s="8">
        <v>43983</v>
      </c>
      <c r="C56" s="67">
        <f>+'Prom mensual Gs y US$'!D129</f>
        <v>1.1950552719660603</v>
      </c>
      <c r="D56" s="61">
        <f>+'Prom mensual Gs y US$'!E129</f>
        <v>2.1</v>
      </c>
      <c r="E56" s="61">
        <f>+'Prom mensual Gs y US$'!F129</f>
        <v>2.1</v>
      </c>
      <c r="F56" s="61">
        <f>+'Prom mensual Gs y US$'!G129</f>
        <v>2.15</v>
      </c>
      <c r="G56" s="61">
        <f>+'Prom mensual Gs y US$'!H129</f>
        <v>2.5274999999999999</v>
      </c>
      <c r="H56" s="61">
        <f>+'Prom mensual Gs y US$'!I129</f>
        <v>2.4524999999999997</v>
      </c>
      <c r="I56" s="61">
        <f>+'Prom mensual Gs y US$'!J129</f>
        <v>3.2250000000000001</v>
      </c>
      <c r="K56" s="8">
        <v>43983</v>
      </c>
      <c r="L56" s="61">
        <f t="shared" ref="L56:L59" si="1">+D56</f>
        <v>2.1</v>
      </c>
      <c r="M56" s="61">
        <f t="shared" si="0"/>
        <v>2.5274999999999999</v>
      </c>
      <c r="N56" s="61">
        <f t="shared" si="0"/>
        <v>2.4524999999999997</v>
      </c>
      <c r="O56" s="61">
        <f t="shared" si="0"/>
        <v>3.2250000000000001</v>
      </c>
    </row>
    <row r="57" spans="2:16" s="13" customFormat="1" x14ac:dyDescent="0.25">
      <c r="B57" s="8">
        <v>44013</v>
      </c>
      <c r="C57" s="67">
        <f>+'Prom mensual Gs y US$'!D130</f>
        <v>1.2046565802334386</v>
      </c>
      <c r="D57" s="61">
        <f>+'Prom mensual Gs y US$'!E130</f>
        <v>2.4</v>
      </c>
      <c r="E57" s="61">
        <f>+'Prom mensual Gs y US$'!F130</f>
        <v>2.4</v>
      </c>
      <c r="F57" s="61">
        <f>+'Prom mensual Gs y US$'!G130</f>
        <v>2.4500000000000002</v>
      </c>
      <c r="G57" s="61">
        <f>+'Prom mensual Gs y US$'!H130</f>
        <v>2.7640000000000002</v>
      </c>
      <c r="H57" s="61">
        <f>+'Prom mensual Gs y US$'!I130</f>
        <v>2.5639999999999996</v>
      </c>
      <c r="I57" s="61">
        <f>+'Prom mensual Gs y US$'!J130</f>
        <v>3.3860000000000001</v>
      </c>
      <c r="K57" s="8">
        <v>44013</v>
      </c>
      <c r="L57" s="61">
        <f t="shared" si="1"/>
        <v>2.4</v>
      </c>
      <c r="M57" s="61">
        <f t="shared" si="0"/>
        <v>2.7640000000000002</v>
      </c>
      <c r="N57" s="61">
        <f t="shared" si="0"/>
        <v>2.5639999999999996</v>
      </c>
      <c r="O57" s="61">
        <f t="shared" si="0"/>
        <v>3.3860000000000001</v>
      </c>
    </row>
    <row r="58" spans="2:16" s="13" customFormat="1" x14ac:dyDescent="0.25">
      <c r="B58" s="8">
        <v>44044</v>
      </c>
      <c r="C58" s="67">
        <f>+'Prom mensual Gs y US$'!D131</f>
        <v>1.2959054515535793</v>
      </c>
      <c r="D58" s="61">
        <f>+'Prom mensual Gs y US$'!E131</f>
        <v>2.3624999999999998</v>
      </c>
      <c r="E58" s="61">
        <f>+'Prom mensual Gs y US$'!F131</f>
        <v>2.3624999999999998</v>
      </c>
      <c r="F58" s="61">
        <f>+'Prom mensual Gs y US$'!G131</f>
        <v>2.4249999999999998</v>
      </c>
      <c r="G58" s="61">
        <f>+'Prom mensual Gs y US$'!H131</f>
        <v>2.8574999999999999</v>
      </c>
      <c r="H58" s="61">
        <f>+'Prom mensual Gs y US$'!I131</f>
        <v>2.625</v>
      </c>
      <c r="I58" s="61">
        <f>+'Prom mensual Gs y US$'!J131</f>
        <v>3.37</v>
      </c>
      <c r="K58" s="8">
        <v>44044</v>
      </c>
      <c r="L58" s="61">
        <f t="shared" si="1"/>
        <v>2.3624999999999998</v>
      </c>
      <c r="M58" s="61">
        <f t="shared" si="0"/>
        <v>2.8574999999999999</v>
      </c>
      <c r="N58" s="61">
        <f t="shared" si="0"/>
        <v>2.625</v>
      </c>
      <c r="O58" s="61">
        <f t="shared" si="0"/>
        <v>3.37</v>
      </c>
    </row>
    <row r="59" spans="2:16" s="13" customFormat="1" x14ac:dyDescent="0.25">
      <c r="B59" s="8">
        <v>44075</v>
      </c>
      <c r="C59" s="67">
        <f>+'Prom mensual Gs y US$'!D132</f>
        <v>1.3456183336684748</v>
      </c>
      <c r="D59" s="61">
        <f>+'Prom mensual Gs y US$'!E132</f>
        <v>2.5833333333333335</v>
      </c>
      <c r="E59" s="61">
        <f>+'Prom mensual Gs y US$'!F132</f>
        <v>2.5833333333333335</v>
      </c>
      <c r="F59" s="61">
        <f>+'Prom mensual Gs y US$'!G132</f>
        <v>2.65</v>
      </c>
      <c r="G59" s="61">
        <f>+'Prom mensual Gs y US$'!H132</f>
        <v>2.8466666666666662</v>
      </c>
      <c r="H59" s="61">
        <f>+'Prom mensual Gs y US$'!I132</f>
        <v>2.8766666666666669</v>
      </c>
      <c r="I59" s="61">
        <f>+'Prom mensual Gs y US$'!J132</f>
        <v>3.3433333333333333</v>
      </c>
      <c r="K59" s="8">
        <v>44075</v>
      </c>
      <c r="L59" s="61">
        <f t="shared" si="1"/>
        <v>2.5833333333333335</v>
      </c>
      <c r="M59" s="61">
        <f t="shared" si="0"/>
        <v>2.8466666666666662</v>
      </c>
      <c r="N59" s="61">
        <f t="shared" si="0"/>
        <v>2.8766666666666669</v>
      </c>
      <c r="O59" s="61">
        <f t="shared" si="0"/>
        <v>3.3433333333333333</v>
      </c>
    </row>
    <row r="60" spans="2:16" s="13" customFormat="1" x14ac:dyDescent="0.25">
      <c r="B60" s="70"/>
      <c r="C60" s="67"/>
      <c r="D60" s="71"/>
      <c r="E60" s="71"/>
      <c r="F60" s="71"/>
      <c r="G60" s="71"/>
      <c r="H60" s="71"/>
      <c r="I60" s="71"/>
      <c r="K60" s="70"/>
      <c r="L60" s="71"/>
      <c r="M60" s="71"/>
      <c r="N60" s="71"/>
      <c r="O60" s="71"/>
    </row>
    <row r="61" spans="2:16" s="13" customFormat="1" x14ac:dyDescent="0.25">
      <c r="B61" s="70"/>
    </row>
    <row r="62" spans="2:16" x14ac:dyDescent="0.25">
      <c r="B62" t="s">
        <v>213</v>
      </c>
      <c r="J62" s="13"/>
    </row>
    <row r="63" spans="2:16" x14ac:dyDescent="0.25">
      <c r="B63" t="s">
        <v>206</v>
      </c>
      <c r="J63" s="13"/>
    </row>
    <row r="64" spans="2:16" x14ac:dyDescent="0.25">
      <c r="B64" t="s">
        <v>211</v>
      </c>
      <c r="J64" s="13"/>
    </row>
    <row r="65" spans="2:10" x14ac:dyDescent="0.25">
      <c r="B65" t="s">
        <v>212</v>
      </c>
      <c r="J65" s="13"/>
    </row>
    <row r="66" spans="2:10" x14ac:dyDescent="0.25">
      <c r="J66" s="13"/>
    </row>
    <row r="67" spans="2:10" x14ac:dyDescent="0.25">
      <c r="J67" s="13"/>
    </row>
    <row r="68" spans="2:10" x14ac:dyDescent="0.25">
      <c r="J68" s="13"/>
    </row>
    <row r="69" spans="2:10" x14ac:dyDescent="0.25">
      <c r="J69" s="13"/>
    </row>
    <row r="70" spans="2:10" x14ac:dyDescent="0.25">
      <c r="J70" s="13"/>
    </row>
    <row r="71" spans="2:10" x14ac:dyDescent="0.25">
      <c r="J71" s="13"/>
    </row>
    <row r="72" spans="2:10" x14ac:dyDescent="0.25">
      <c r="J72" s="13"/>
    </row>
    <row r="73" spans="2:10" x14ac:dyDescent="0.25">
      <c r="J73" s="13"/>
    </row>
    <row r="74" spans="2:10" x14ac:dyDescent="0.25">
      <c r="J74" s="13"/>
    </row>
    <row r="75" spans="2:10" x14ac:dyDescent="0.25">
      <c r="J75" s="13"/>
    </row>
    <row r="76" spans="2:10" x14ac:dyDescent="0.25">
      <c r="J76" s="13"/>
    </row>
    <row r="77" spans="2:10" x14ac:dyDescent="0.25">
      <c r="J77" s="13"/>
    </row>
    <row r="78" spans="2:10" x14ac:dyDescent="0.25">
      <c r="J78" s="13"/>
    </row>
    <row r="79" spans="2:10" x14ac:dyDescent="0.25">
      <c r="J79" s="13"/>
    </row>
    <row r="80" spans="2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1"/>
  <sheetViews>
    <sheetView topLeftCell="D1" zoomScale="80" zoomScaleNormal="80" workbookViewId="0">
      <selection activeCell="D3" sqref="D3:P15"/>
    </sheetView>
  </sheetViews>
  <sheetFormatPr baseColWidth="10" defaultColWidth="11.42578125" defaultRowHeight="15" x14ac:dyDescent="0.25"/>
  <cols>
    <col min="1" max="1" width="11.42578125" style="13"/>
    <col min="2" max="2" width="11.42578125" style="30"/>
    <col min="3" max="3" width="11.42578125" style="13"/>
    <col min="4" max="4" width="7.7109375" style="13" customWidth="1"/>
    <col min="5" max="16" width="11.42578125" style="13" customWidth="1"/>
    <col min="17" max="16384" width="11.42578125" style="13"/>
  </cols>
  <sheetData>
    <row r="1" spans="3:33" x14ac:dyDescent="0.25">
      <c r="D1" s="13" t="s">
        <v>128</v>
      </c>
    </row>
    <row r="2" spans="3:33" ht="14.25" customHeight="1" x14ac:dyDescent="0.25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3:33" ht="15.75" thickBot="1" x14ac:dyDescent="0.3">
      <c r="C3" s="30"/>
      <c r="D3" s="41" t="s">
        <v>161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8"/>
      <c r="Q3" s="31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3:33" ht="15.75" thickTop="1" x14ac:dyDescent="0.25">
      <c r="C4" s="30"/>
      <c r="D4" s="43"/>
      <c r="E4" s="52" t="s">
        <v>167</v>
      </c>
      <c r="F4" s="52" t="s">
        <v>168</v>
      </c>
      <c r="G4" s="52" t="s">
        <v>169</v>
      </c>
      <c r="H4" s="52" t="s">
        <v>170</v>
      </c>
      <c r="I4" s="52" t="s">
        <v>171</v>
      </c>
      <c r="J4" s="52" t="s">
        <v>172</v>
      </c>
      <c r="K4" s="52" t="s">
        <v>173</v>
      </c>
      <c r="L4" s="52" t="s">
        <v>174</v>
      </c>
      <c r="M4" s="52" t="s">
        <v>175</v>
      </c>
      <c r="N4" s="52" t="s">
        <v>176</v>
      </c>
      <c r="O4" s="52" t="s">
        <v>177</v>
      </c>
      <c r="P4" s="52" t="s">
        <v>178</v>
      </c>
      <c r="Q4" s="31"/>
      <c r="R4" s="30" t="s">
        <v>150</v>
      </c>
      <c r="S4" s="30" t="s">
        <v>149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3:33" x14ac:dyDescent="0.25">
      <c r="C5" s="30"/>
      <c r="D5" s="47">
        <v>2010</v>
      </c>
      <c r="E5" s="32">
        <v>2.3791086852782741</v>
      </c>
      <c r="F5" s="32">
        <v>2.4449803862077308</v>
      </c>
      <c r="G5" s="32">
        <v>2.415053114062478</v>
      </c>
      <c r="H5" s="32">
        <v>2.5072573449042768</v>
      </c>
      <c r="I5" s="32">
        <v>2.3917377945005875</v>
      </c>
      <c r="J5" s="32">
        <v>2.4730388989300858</v>
      </c>
      <c r="K5" s="32">
        <v>2.6020123747526207</v>
      </c>
      <c r="L5" s="32">
        <v>2.7562139035691446</v>
      </c>
      <c r="M5" s="32">
        <v>2.9271435011537701</v>
      </c>
      <c r="N5" s="32">
        <v>2.9943451702139461</v>
      </c>
      <c r="O5" s="32">
        <v>3.3541692388226245</v>
      </c>
      <c r="P5" s="32">
        <v>3.4963746998305689</v>
      </c>
      <c r="Q5" s="31"/>
      <c r="R5" s="30">
        <v>2010</v>
      </c>
      <c r="S5" s="53">
        <f t="shared" ref="S5:S12" si="0">AVERAGE(E5:P5)</f>
        <v>2.7284529260188428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3:33" x14ac:dyDescent="0.25">
      <c r="C6" s="30"/>
      <c r="D6" s="44">
        <v>2011</v>
      </c>
      <c r="E6" s="32">
        <v>3.5134862832268281</v>
      </c>
      <c r="F6" s="32">
        <v>3.4482230714507844</v>
      </c>
      <c r="G6" s="32">
        <v>3.8292133862342594</v>
      </c>
      <c r="H6" s="32">
        <v>3.9325000000000001</v>
      </c>
      <c r="I6" s="32">
        <v>3.8639999999999999</v>
      </c>
      <c r="J6" s="32">
        <v>3.7774999999999999</v>
      </c>
      <c r="K6" s="32">
        <v>3.8224999999999998</v>
      </c>
      <c r="L6" s="32">
        <v>4.2239999999999993</v>
      </c>
      <c r="M6" s="32">
        <v>3.5024999999999999</v>
      </c>
      <c r="N6" s="32">
        <v>2.915</v>
      </c>
      <c r="O6" s="32">
        <v>2.9140000000000001</v>
      </c>
      <c r="P6" s="32">
        <v>2.92</v>
      </c>
      <c r="Q6" s="31"/>
      <c r="R6" s="30">
        <v>2011</v>
      </c>
      <c r="S6" s="53">
        <f t="shared" si="0"/>
        <v>3.5552435617426563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3:33" x14ac:dyDescent="0.25">
      <c r="C7" s="30"/>
      <c r="D7" s="44">
        <v>2012</v>
      </c>
      <c r="E7" s="32">
        <v>2.6700000000000004</v>
      </c>
      <c r="F7" s="32">
        <v>2.8</v>
      </c>
      <c r="G7" s="32">
        <v>2.7850000000000001</v>
      </c>
      <c r="H7" s="32">
        <v>2.8099999999999996</v>
      </c>
      <c r="I7" s="32">
        <v>2.7879999999999998</v>
      </c>
      <c r="J7" s="33">
        <v>2.7025000000000001</v>
      </c>
      <c r="K7" s="32">
        <v>2.714</v>
      </c>
      <c r="L7" s="32">
        <v>2.8450000000000002</v>
      </c>
      <c r="M7" s="32">
        <v>2.90995791484852</v>
      </c>
      <c r="N7" s="32">
        <v>2.95656823092044</v>
      </c>
      <c r="O7" s="32">
        <v>3.0000423874904376</v>
      </c>
      <c r="P7" s="32">
        <v>3.0485681271853151</v>
      </c>
      <c r="Q7" s="31"/>
      <c r="R7" s="30">
        <v>2012</v>
      </c>
      <c r="S7" s="53">
        <f t="shared" si="0"/>
        <v>2.8358030550370592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3:33" x14ac:dyDescent="0.25">
      <c r="C8" s="30"/>
      <c r="D8" s="44">
        <v>2013</v>
      </c>
      <c r="E8" s="32">
        <v>3.0939876244405413</v>
      </c>
      <c r="F8" s="32">
        <v>3.2108353035458088</v>
      </c>
      <c r="G8" s="32">
        <v>3.1181163054114087</v>
      </c>
      <c r="H8" s="32">
        <v>2.9565154346297042</v>
      </c>
      <c r="I8" s="32">
        <v>2.85</v>
      </c>
      <c r="J8" s="32">
        <v>2.9124999999999996</v>
      </c>
      <c r="K8" s="32">
        <v>2.9279999999999999</v>
      </c>
      <c r="L8" s="32">
        <v>2.9625000000000004</v>
      </c>
      <c r="M8" s="32">
        <v>3.0425</v>
      </c>
      <c r="N8" s="32">
        <v>3.29</v>
      </c>
      <c r="O8" s="32">
        <v>3.2875000000000001</v>
      </c>
      <c r="P8" s="32">
        <v>3.19</v>
      </c>
      <c r="Q8" s="31"/>
      <c r="R8" s="30">
        <v>2013</v>
      </c>
      <c r="S8" s="53">
        <f t="shared" si="0"/>
        <v>3.0702045556689548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3:33" x14ac:dyDescent="0.25">
      <c r="C9" s="30"/>
      <c r="D9" s="44">
        <v>2014</v>
      </c>
      <c r="E9" s="32">
        <v>3.2850000000000001</v>
      </c>
      <c r="F9" s="32">
        <v>3.1625000000000001</v>
      </c>
      <c r="G9" s="32">
        <v>3.0624999999999996</v>
      </c>
      <c r="H9" s="32">
        <v>3.16</v>
      </c>
      <c r="I9" s="32">
        <v>3.15</v>
      </c>
      <c r="J9" s="32">
        <v>3.22</v>
      </c>
      <c r="K9" s="32">
        <v>3.3899999999999997</v>
      </c>
      <c r="L9" s="32">
        <v>3.5</v>
      </c>
      <c r="M9" s="32">
        <v>3.5750000000000002</v>
      </c>
      <c r="N9" s="32">
        <v>3.47</v>
      </c>
      <c r="O9" s="32">
        <v>3.4000000000000004</v>
      </c>
      <c r="P9" s="32">
        <v>3.3600000000000003</v>
      </c>
      <c r="Q9" s="31"/>
      <c r="R9" s="30">
        <v>2014</v>
      </c>
      <c r="S9" s="53">
        <f t="shared" si="0"/>
        <v>3.3112499999999998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3:33" x14ac:dyDescent="0.25">
      <c r="C10" s="30"/>
      <c r="D10" s="44">
        <v>2015</v>
      </c>
      <c r="E10" s="32">
        <v>3.25</v>
      </c>
      <c r="F10" s="32">
        <v>3.2250000000000001</v>
      </c>
      <c r="G10" s="32">
        <v>3.1374999999999997</v>
      </c>
      <c r="H10" s="32">
        <v>2.89</v>
      </c>
      <c r="I10" s="32">
        <v>2.8875000000000002</v>
      </c>
      <c r="J10" s="32">
        <v>2.9</v>
      </c>
      <c r="K10" s="32">
        <v>2.88</v>
      </c>
      <c r="L10" s="32">
        <v>2.9000000000000004</v>
      </c>
      <c r="M10" s="32">
        <v>2.56</v>
      </c>
      <c r="N10" s="32">
        <v>2.58</v>
      </c>
      <c r="O10" s="32">
        <v>2.5</v>
      </c>
      <c r="P10" s="32">
        <v>2.46</v>
      </c>
      <c r="Q10" s="31"/>
      <c r="R10" s="30">
        <v>2015</v>
      </c>
      <c r="S10" s="53">
        <f t="shared" si="0"/>
        <v>2.8475000000000001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3:33" x14ac:dyDescent="0.25">
      <c r="C11" s="30"/>
      <c r="D11" s="44">
        <v>2016</v>
      </c>
      <c r="E11" s="32">
        <v>2.4700000000000002</v>
      </c>
      <c r="F11" s="32">
        <v>2.42</v>
      </c>
      <c r="G11" s="32">
        <v>2.54</v>
      </c>
      <c r="H11" s="32">
        <v>2.5299999999999998</v>
      </c>
      <c r="I11" s="32">
        <v>2.52</v>
      </c>
      <c r="J11" s="32">
        <v>2.59</v>
      </c>
      <c r="K11" s="32">
        <v>2.68</v>
      </c>
      <c r="L11" s="32">
        <v>2.9</v>
      </c>
      <c r="M11" s="32">
        <v>2.96</v>
      </c>
      <c r="N11" s="32">
        <v>2.91</v>
      </c>
      <c r="O11" s="32">
        <v>2.9840000000000004</v>
      </c>
      <c r="P11" s="32">
        <v>2.9424999999999999</v>
      </c>
      <c r="Q11" s="31"/>
      <c r="R11" s="30">
        <v>2016</v>
      </c>
      <c r="S11" s="53">
        <f t="shared" si="0"/>
        <v>2.703875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3:33" x14ac:dyDescent="0.25">
      <c r="C12" s="30"/>
      <c r="D12" s="44">
        <v>2017</v>
      </c>
      <c r="E12" s="32">
        <f>+'Prom mensual Gs y US$'!E88</f>
        <v>3.0024999999999999</v>
      </c>
      <c r="F12" s="32">
        <f>+'Prom mensual Gs y US$'!E89</f>
        <v>3.09</v>
      </c>
      <c r="G12" s="32">
        <f>+'Prom mensual Gs y US$'!E90</f>
        <v>2.984</v>
      </c>
      <c r="H12" s="32">
        <f>+'Prom mensual Gs y US$'!E91</f>
        <v>3.0274999999999999</v>
      </c>
      <c r="I12" s="32">
        <f>'Prom mensual Gs y US$'!E92</f>
        <v>3.0480000000000005</v>
      </c>
      <c r="J12" s="32">
        <f>+'Prom mensual Gs y US$'!E93</f>
        <v>2.89</v>
      </c>
      <c r="K12" s="32">
        <f>+'Prom mensual Gs y US$'!E94</f>
        <v>2.9874999999999998</v>
      </c>
      <c r="L12" s="32">
        <f>+'Prom mensual Gs y US$'!E95</f>
        <v>3.0759999999999996</v>
      </c>
      <c r="M12" s="32">
        <f>+'Prom mensual Gs y US$'!E96</f>
        <v>3.0725000000000002</v>
      </c>
      <c r="N12" s="32">
        <f>+'Prom mensual Gs y US$'!E97</f>
        <v>3.2349999999999999</v>
      </c>
      <c r="O12" s="32">
        <f>+'Prom mensual Gs y US$'!E98</f>
        <v>3.2</v>
      </c>
      <c r="P12" s="32">
        <f>+'Prom mensual Gs y US$'!E99</f>
        <v>3.1624999999999996</v>
      </c>
      <c r="Q12" s="31"/>
      <c r="R12" s="30">
        <v>2017</v>
      </c>
      <c r="S12" s="53">
        <f t="shared" si="0"/>
        <v>3.0646249999999999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3:33" x14ac:dyDescent="0.25">
      <c r="C13" s="30"/>
      <c r="D13" s="44">
        <v>2018</v>
      </c>
      <c r="E13" s="32">
        <f>+'Prom mensual'!E525</f>
        <v>3.3299999999999996</v>
      </c>
      <c r="F13" s="32">
        <f>+'Prom mensual Gs y US$'!E101</f>
        <v>3.37</v>
      </c>
      <c r="G13" s="32">
        <f>+'Prom mensual Gs y US$'!E102</f>
        <v>3.2125000000000004</v>
      </c>
      <c r="H13" s="32">
        <f>+'Prom mensual Gs y US$'!E103</f>
        <v>3.3049999999999997</v>
      </c>
      <c r="I13" s="32">
        <f>+'Prom mensual Gs y US$'!E104</f>
        <v>2.99</v>
      </c>
      <c r="J13" s="32">
        <f>+'Prom mensual Gs y US$'!E105</f>
        <v>2.9625000000000004</v>
      </c>
      <c r="K13" s="32">
        <f>+'Prom mensual Gs y US$'!E106</f>
        <v>3.05</v>
      </c>
      <c r="L13" s="32">
        <f>+'Prom mensual Gs y US$'!E107</f>
        <v>3.1100000000000003</v>
      </c>
      <c r="M13" s="32">
        <f>+'Prom mensual Gs y US$'!E108</f>
        <v>3.0250000000000004</v>
      </c>
      <c r="N13" s="32">
        <f>+'Prom mensual Gs y US$'!E109</f>
        <v>3</v>
      </c>
      <c r="O13" s="32">
        <f>+'Prom mensual Gs y US$'!E110</f>
        <v>3.1500000000000004</v>
      </c>
      <c r="P13" s="32">
        <f>+'Prom mensual Gs y US$'!E111</f>
        <v>3</v>
      </c>
      <c r="Q13" s="31"/>
      <c r="R13" s="30">
        <v>2018</v>
      </c>
      <c r="S13" s="53">
        <f>AVERAGE(E13:P13)</f>
        <v>3.1254166666666667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3:33" x14ac:dyDescent="0.25">
      <c r="C14" s="30"/>
      <c r="D14" s="44">
        <v>2019</v>
      </c>
      <c r="E14" s="32">
        <f>+'Prom mensual Gs y US$'!E112</f>
        <v>2.91</v>
      </c>
      <c r="F14" s="32">
        <f>+'Prom mensual Gs y US$'!E113</f>
        <v>2.8</v>
      </c>
      <c r="G14" s="32">
        <f>+'Prom mensual Gs y US$'!G114</f>
        <v>2.8374999999999999</v>
      </c>
      <c r="H14" s="32">
        <f>+'Prom mensual Gs y US$'!E115</f>
        <v>2.7</v>
      </c>
      <c r="I14" s="32">
        <f>+'Prom mensual Gs y US$'!E116</f>
        <v>2.72</v>
      </c>
      <c r="J14" s="32">
        <f>+'Prom mensual Gs y US$'!E117</f>
        <v>2.6875000000000004</v>
      </c>
      <c r="K14" s="32">
        <f>+'Prom mensual Gs y US$'!E118</f>
        <v>2.6</v>
      </c>
      <c r="L14" s="32">
        <f>+'Prom mensual Gs y US$'!E119</f>
        <v>2.6</v>
      </c>
      <c r="M14" s="32">
        <f>+'Prom mensual Gs y US$'!E120</f>
        <v>2.6124999999999998</v>
      </c>
      <c r="N14" s="32">
        <f>+'Prom mensual Gs y US$'!E121</f>
        <v>2.65</v>
      </c>
      <c r="O14" s="32">
        <f>+'Prom mensual Gs y US$'!E122</f>
        <v>2.7499999999999996</v>
      </c>
      <c r="P14" s="32">
        <f>+'Prom mensual Gs y US$'!E123</f>
        <v>2.8499999999999996</v>
      </c>
      <c r="Q14" s="31"/>
      <c r="R14" s="30">
        <v>2019</v>
      </c>
      <c r="S14" s="53">
        <f>AVERAGE(E14:P14)</f>
        <v>2.7264583333333334</v>
      </c>
      <c r="T14" s="69">
        <f>+S14/S13-1</f>
        <v>-0.12764964671377144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3:33" x14ac:dyDescent="0.25">
      <c r="C15" s="30"/>
      <c r="D15" s="44">
        <v>2020</v>
      </c>
      <c r="E15" s="32">
        <f>+'Prom mensual Gs y US$'!E124</f>
        <v>2.87</v>
      </c>
      <c r="F15" s="32">
        <f>+'Prom mensual Gs y US$'!E125</f>
        <v>2.8250000000000002</v>
      </c>
      <c r="G15" s="32">
        <f>+'Prom mensual Gs y US$'!E126</f>
        <v>2.5750000000000002</v>
      </c>
      <c r="H15" s="32">
        <f>+'Prom mensual Gs y US$'!E127</f>
        <v>2.2000000000000002</v>
      </c>
      <c r="I15" s="32">
        <f>+'Prom mensual Gs y US$'!E128</f>
        <v>2</v>
      </c>
      <c r="J15" s="32">
        <f>+'Prom mensual Gs y US$'!E129</f>
        <v>2.1</v>
      </c>
      <c r="K15" s="32">
        <f>+'Prom mensual Gs y US$'!E130</f>
        <v>2.4</v>
      </c>
      <c r="L15" s="32">
        <f>+'Prom mensual Gs y US$'!E131</f>
        <v>2.3624999999999998</v>
      </c>
      <c r="M15" s="32">
        <f>+'Prom mensual Gs y US$'!E132</f>
        <v>2.5833333333333335</v>
      </c>
      <c r="N15" s="32"/>
      <c r="O15" s="32"/>
      <c r="P15" s="32"/>
      <c r="Q15" s="30"/>
      <c r="R15" s="30">
        <v>2020</v>
      </c>
      <c r="S15" s="53">
        <f>AVERAGE(E15:P15)</f>
        <v>2.4350925925925924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3:33" x14ac:dyDescent="0.25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3:33" x14ac:dyDescent="0.2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3:33" x14ac:dyDescent="0.2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3:33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3:33" x14ac:dyDescent="0.2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3:33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3:33" x14ac:dyDescent="0.2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3:33" x14ac:dyDescent="0.2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3:33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3:33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3:33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3:33" x14ac:dyDescent="0.2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3:33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3:33" x14ac:dyDescent="0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3:33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3:33" x14ac:dyDescent="0.2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3:33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3:33" x14ac:dyDescent="0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3:33" x14ac:dyDescent="0.2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3:33" x14ac:dyDescent="0.2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3:33" x14ac:dyDescent="0.2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3:33" x14ac:dyDescent="0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3:33" x14ac:dyDescent="0.2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3:33" x14ac:dyDescent="0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3:33" x14ac:dyDescent="0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3:33" x14ac:dyDescent="0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3:33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3:33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3:33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3:33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3:33" x14ac:dyDescent="0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3:33" x14ac:dyDescent="0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3:33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3:33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3:33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3:33" x14ac:dyDescent="0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3:33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3:33" x14ac:dyDescent="0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3:33" x14ac:dyDescent="0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3:33" x14ac:dyDescent="0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3:33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3:33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3:33" x14ac:dyDescent="0.2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3:33" x14ac:dyDescent="0.2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3:33" x14ac:dyDescent="0.2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3:33" x14ac:dyDescent="0.2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3:33" x14ac:dyDescent="0.2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3:33" x14ac:dyDescent="0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3:33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3:33" x14ac:dyDescent="0.2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3:33" x14ac:dyDescent="0.2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3:33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3:33" x14ac:dyDescent="0.2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3:33" x14ac:dyDescent="0.2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3:33" x14ac:dyDescent="0.2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3:33" x14ac:dyDescent="0.2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3:33" x14ac:dyDescent="0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3:33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3:33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3:33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3:33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3:33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3:33" x14ac:dyDescent="0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3:33" x14ac:dyDescent="0.2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3:33" x14ac:dyDescent="0.2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3:33" x14ac:dyDescent="0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3:33" x14ac:dyDescent="0.2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3:33" x14ac:dyDescent="0.2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3:33" x14ac:dyDescent="0.2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3:33" x14ac:dyDescent="0.2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3:33" x14ac:dyDescent="0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3:33" x14ac:dyDescent="0.2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3:33" x14ac:dyDescent="0.2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3:33" x14ac:dyDescent="0.2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3:33" x14ac:dyDescent="0.2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3:33" x14ac:dyDescent="0.2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</sheetData>
  <pageMargins left="0.7" right="0.7" top="0.75" bottom="0.75" header="0.3" footer="0.3"/>
  <pageSetup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zoomScale="90" zoomScaleNormal="90" workbookViewId="0">
      <selection activeCell="B3" sqref="B3:N15"/>
    </sheetView>
  </sheetViews>
  <sheetFormatPr baseColWidth="10" defaultColWidth="11.5703125" defaultRowHeight="15" x14ac:dyDescent="0.25"/>
  <cols>
    <col min="1" max="1" width="11.5703125" style="30"/>
    <col min="2" max="2" width="8.28515625" style="30" customWidth="1"/>
    <col min="3" max="16384" width="11.5703125" style="30"/>
  </cols>
  <sheetData>
    <row r="1" spans="2:15" x14ac:dyDescent="0.25">
      <c r="B1" s="30" t="s">
        <v>128</v>
      </c>
    </row>
    <row r="2" spans="2:15" x14ac:dyDescent="0.25">
      <c r="H2" s="30" t="s">
        <v>5</v>
      </c>
    </row>
    <row r="3" spans="2:15" ht="15.75" thickBot="1" x14ac:dyDescent="0.3">
      <c r="B3" s="41" t="s">
        <v>202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8"/>
      <c r="O3" s="31"/>
    </row>
    <row r="4" spans="2:15" ht="16.5" thickTop="1" thickBot="1" x14ac:dyDescent="0.3">
      <c r="B4" s="50"/>
      <c r="C4" s="54" t="s">
        <v>167</v>
      </c>
      <c r="D4" s="54" t="s">
        <v>168</v>
      </c>
      <c r="E4" s="54" t="s">
        <v>169</v>
      </c>
      <c r="F4" s="55" t="s">
        <v>170</v>
      </c>
      <c r="G4" s="55" t="s">
        <v>171</v>
      </c>
      <c r="H4" s="55" t="s">
        <v>172</v>
      </c>
      <c r="I4" s="55" t="s">
        <v>173</v>
      </c>
      <c r="J4" s="55" t="s">
        <v>174</v>
      </c>
      <c r="K4" s="55" t="s">
        <v>175</v>
      </c>
      <c r="L4" s="55" t="s">
        <v>176</v>
      </c>
      <c r="M4" s="55" t="s">
        <v>177</v>
      </c>
      <c r="N4" s="55" t="s">
        <v>178</v>
      </c>
      <c r="O4" s="31"/>
    </row>
    <row r="5" spans="2:15" ht="15.75" thickTop="1" x14ac:dyDescent="0.25">
      <c r="B5" s="44">
        <v>2010</v>
      </c>
      <c r="C5" s="49">
        <v>11250</v>
      </c>
      <c r="D5" s="49">
        <v>11550</v>
      </c>
      <c r="E5" s="49">
        <v>11380</v>
      </c>
      <c r="F5" s="49">
        <v>11850</v>
      </c>
      <c r="G5" s="49">
        <v>11375</v>
      </c>
      <c r="H5" s="49">
        <v>11800</v>
      </c>
      <c r="I5" s="49">
        <v>12425</v>
      </c>
      <c r="J5" s="49">
        <v>13160</v>
      </c>
      <c r="K5" s="49">
        <v>14100</v>
      </c>
      <c r="L5" s="49">
        <v>14800</v>
      </c>
      <c r="M5" s="49">
        <v>16060</v>
      </c>
      <c r="N5" s="49">
        <v>16125</v>
      </c>
      <c r="O5" s="34"/>
    </row>
    <row r="6" spans="2:15" x14ac:dyDescent="0.25">
      <c r="B6" s="47">
        <v>2011</v>
      </c>
      <c r="C6" s="35">
        <v>16300</v>
      </c>
      <c r="D6" s="35">
        <v>15900</v>
      </c>
      <c r="E6" s="35">
        <v>16460</v>
      </c>
      <c r="F6" s="35">
        <v>15050</v>
      </c>
      <c r="G6" s="35">
        <v>14580</v>
      </c>
      <c r="H6" s="35">
        <v>14425</v>
      </c>
      <c r="I6" s="35">
        <v>14350</v>
      </c>
      <c r="J6" s="35">
        <v>15720</v>
      </c>
      <c r="K6" s="35">
        <v>13000</v>
      </c>
      <c r="L6" s="35">
        <v>12500</v>
      </c>
      <c r="M6" s="35">
        <v>12860</v>
      </c>
      <c r="N6" s="35">
        <v>13000</v>
      </c>
      <c r="O6" s="34"/>
    </row>
    <row r="7" spans="2:15" x14ac:dyDescent="0.25">
      <c r="B7" s="47">
        <v>2012</v>
      </c>
      <c r="C7" s="35">
        <v>12200</v>
      </c>
      <c r="D7" s="35">
        <v>12025</v>
      </c>
      <c r="E7" s="35">
        <v>11950</v>
      </c>
      <c r="F7" s="35">
        <v>11850</v>
      </c>
      <c r="G7" s="35">
        <v>12080</v>
      </c>
      <c r="H7" s="36">
        <v>11825</v>
      </c>
      <c r="I7" s="35">
        <v>12030</v>
      </c>
      <c r="J7" s="35">
        <v>12437.5</v>
      </c>
      <c r="K7" s="35">
        <v>12900</v>
      </c>
      <c r="L7" s="35">
        <v>13200</v>
      </c>
      <c r="M7" s="35">
        <v>13425</v>
      </c>
      <c r="N7" s="35">
        <v>13250</v>
      </c>
      <c r="O7" s="34"/>
    </row>
    <row r="8" spans="2:15" x14ac:dyDescent="0.25">
      <c r="B8" s="47">
        <v>2013</v>
      </c>
      <c r="C8" s="35">
        <v>13120</v>
      </c>
      <c r="D8" s="35">
        <v>13050</v>
      </c>
      <c r="E8" s="35">
        <v>12650</v>
      </c>
      <c r="F8" s="35">
        <v>12300</v>
      </c>
      <c r="G8" s="35">
        <v>12109.5</v>
      </c>
      <c r="H8" s="35">
        <v>12896.25</v>
      </c>
      <c r="I8" s="35">
        <v>13152.679999999998</v>
      </c>
      <c r="J8" s="35">
        <v>13168.375</v>
      </c>
      <c r="K8" s="35">
        <v>13569.225</v>
      </c>
      <c r="L8" s="35">
        <v>14666.5</v>
      </c>
      <c r="M8" s="35">
        <v>14605.75</v>
      </c>
      <c r="N8" s="35">
        <v>14355.75</v>
      </c>
      <c r="O8" s="34"/>
    </row>
    <row r="9" spans="2:15" x14ac:dyDescent="0.25">
      <c r="B9" s="47">
        <v>2014</v>
      </c>
      <c r="C9" s="35">
        <v>15275.625</v>
      </c>
      <c r="D9" s="35">
        <v>14299.375</v>
      </c>
      <c r="E9" s="35">
        <v>13620.5</v>
      </c>
      <c r="F9" s="35">
        <v>14099.8</v>
      </c>
      <c r="G9" s="35">
        <v>14056.875</v>
      </c>
      <c r="H9" s="35">
        <v>14296.5</v>
      </c>
      <c r="I9" s="35">
        <v>14610.2</v>
      </c>
      <c r="J9" s="35">
        <v>15089.375</v>
      </c>
      <c r="K9" s="35">
        <v>15626.125</v>
      </c>
      <c r="L9" s="35">
        <v>15867.65</v>
      </c>
      <c r="M9" s="35">
        <v>15802.125</v>
      </c>
      <c r="N9" s="35">
        <v>15704.7</v>
      </c>
      <c r="O9" s="34"/>
    </row>
    <row r="10" spans="2:15" x14ac:dyDescent="0.25">
      <c r="B10" s="47">
        <v>2015</v>
      </c>
      <c r="C10" s="35">
        <v>15583.75</v>
      </c>
      <c r="D10" s="35">
        <v>15400.25</v>
      </c>
      <c r="E10" s="35">
        <v>15083.625</v>
      </c>
      <c r="F10" s="35">
        <v>14348.8</v>
      </c>
      <c r="G10" s="35">
        <v>14611.125</v>
      </c>
      <c r="H10" s="35">
        <v>14848</v>
      </c>
      <c r="I10" s="35">
        <v>14837.5</v>
      </c>
      <c r="J10" s="35">
        <v>15258.75</v>
      </c>
      <c r="K10" s="35">
        <v>14130</v>
      </c>
      <c r="L10" s="35">
        <v>14471.625</v>
      </c>
      <c r="M10" s="35">
        <v>14068</v>
      </c>
      <c r="N10" s="35">
        <v>14185</v>
      </c>
      <c r="O10" s="34"/>
    </row>
    <row r="11" spans="2:15" x14ac:dyDescent="0.25">
      <c r="B11" s="47">
        <v>2016</v>
      </c>
      <c r="C11" s="35">
        <v>14515</v>
      </c>
      <c r="D11" s="35">
        <v>14008</v>
      </c>
      <c r="E11" s="35">
        <v>14387</v>
      </c>
      <c r="F11" s="35">
        <v>14093.95</v>
      </c>
      <c r="G11" s="35">
        <v>14024.475</v>
      </c>
      <c r="H11" s="35">
        <v>14586.5</v>
      </c>
      <c r="I11" s="35">
        <v>14927.175000000001</v>
      </c>
      <c r="J11" s="35">
        <v>15951.16</v>
      </c>
      <c r="K11" s="35">
        <v>16351.262499999999</v>
      </c>
      <c r="L11" s="35">
        <v>16362.575000000001</v>
      </c>
      <c r="M11" s="35">
        <v>17175.96</v>
      </c>
      <c r="N11" s="35">
        <v>17007.7</v>
      </c>
      <c r="O11" s="34"/>
    </row>
    <row r="12" spans="2:15" x14ac:dyDescent="0.25">
      <c r="B12" s="47">
        <v>2017</v>
      </c>
      <c r="C12" s="35">
        <f>+'Prom mensual Gs y US$'!N88</f>
        <v>17201</v>
      </c>
      <c r="D12" s="35">
        <f>+'Prom mensual Gs y US$'!N89</f>
        <v>17527.625</v>
      </c>
      <c r="E12" s="35">
        <f>+'Prom mensual Gs y US$'!N90</f>
        <v>16463.72</v>
      </c>
      <c r="F12" s="35">
        <f>+'Prom mensual Gs y US$'!N91</f>
        <v>16756.849999999999</v>
      </c>
      <c r="G12" s="35">
        <f>'Prom mensual Gs y US$'!N92</f>
        <v>16903.96</v>
      </c>
      <c r="H12" s="35">
        <f>+'Prom mensual Gs y US$'!N93</f>
        <v>16050.5</v>
      </c>
      <c r="I12" s="35">
        <f>+'Prom mensual Gs y US$'!N94</f>
        <v>16409.05</v>
      </c>
      <c r="J12" s="35">
        <f>+'Prom mensual Gs y US$'!N95</f>
        <v>17096.02</v>
      </c>
      <c r="K12" s="35">
        <f>+'Prom mensual Gs y US$'!N96</f>
        <v>17275.650000000001</v>
      </c>
      <c r="L12" s="35">
        <f>+'Prom mensual Gs y US$'!N97</f>
        <v>18119.924999999999</v>
      </c>
      <c r="M12" s="35">
        <f>+'Prom mensual Gs y US$'!N98</f>
        <v>17900.8</v>
      </c>
      <c r="N12" s="35">
        <f>+'Prom mensual Gs y US$'!N99</f>
        <v>17630.9375</v>
      </c>
      <c r="O12" s="34"/>
    </row>
    <row r="13" spans="2:15" x14ac:dyDescent="0.25">
      <c r="B13" s="47">
        <v>2018</v>
      </c>
      <c r="C13" s="35">
        <f>+'Prom mensual Gs y US$'!N100</f>
        <v>18517.400000000001</v>
      </c>
      <c r="D13" s="35">
        <f>+'Prom mensual Gs y US$'!N101</f>
        <v>18577.075000000001</v>
      </c>
      <c r="E13" s="35">
        <f>+'Prom mensual Gs y US$'!N102</f>
        <v>17644.575000000001</v>
      </c>
      <c r="F13" s="35">
        <f>+'Prom mensual Gs y US$'!N103</f>
        <v>18111.25</v>
      </c>
      <c r="G13" s="35">
        <f>+'Prom mensual Gs y US$'!N104</f>
        <v>16769.3</v>
      </c>
      <c r="H13" s="35">
        <f>+'Prom mensual Gs y US$'!N105</f>
        <v>16760.875</v>
      </c>
      <c r="I13" s="35">
        <f>+'Prom mensual Gs y US$'!N106</f>
        <v>17308.75</v>
      </c>
      <c r="J13" s="35">
        <f>+'Prom mensual Gs y US$'!N107</f>
        <v>17883.099999999999</v>
      </c>
      <c r="K13" s="35">
        <f>+'Prom mensual Gs y US$'!N108</f>
        <v>17657.5</v>
      </c>
      <c r="L13" s="35">
        <f>+'Prom mensual Gs y US$'!N109</f>
        <v>17816.099999999999</v>
      </c>
      <c r="M13" s="35">
        <f>+'Prom mensual Gs y US$'!N110</f>
        <v>18644.5625</v>
      </c>
      <c r="N13" s="35">
        <f>+'Prom mensual Gs y US$'!N111</f>
        <v>17685.5</v>
      </c>
    </row>
    <row r="14" spans="2:15" x14ac:dyDescent="0.25">
      <c r="B14" s="47">
        <v>2019</v>
      </c>
      <c r="C14" s="35">
        <f>+'Prom mensual Gs y US$'!N112</f>
        <v>17382.099999999999</v>
      </c>
      <c r="D14" s="35">
        <f>+'Prom mensual Gs y US$'!N113</f>
        <v>16862.75</v>
      </c>
      <c r="E14" s="35">
        <f>+'Prom mensual Gs y US$'!N114</f>
        <v>16508.375</v>
      </c>
      <c r="F14" s="35">
        <f>+'Prom mensual Gs y US$'!N115</f>
        <v>16672.5</v>
      </c>
      <c r="G14" s="35">
        <f>+'Prom mensual Gs y US$'!N116</f>
        <v>17037.8</v>
      </c>
      <c r="H14" s="35">
        <f>+'Prom mensual Gs y US$'!N117</f>
        <v>16528.875</v>
      </c>
      <c r="I14" s="35">
        <f>+'Prom mensual Gs y US$'!N118</f>
        <v>15759.64</v>
      </c>
      <c r="J14" s="35">
        <f>+'Prom mensual Gs y US$'!N119</f>
        <v>16037.45</v>
      </c>
      <c r="K14" s="35">
        <f>+'Prom mensual Gs y US$'!N120</f>
        <v>16588</v>
      </c>
      <c r="L14" s="35">
        <f>+'Prom mensual Gs y US$'!N121</f>
        <v>17054.870000000003</v>
      </c>
      <c r="M14" s="35">
        <f>+'Prom mensual Gs y US$'!N122</f>
        <v>17781.287500000002</v>
      </c>
      <c r="N14" s="35">
        <f>+'Prom mensual Gs y US$'!N123</f>
        <v>18412.675000000003</v>
      </c>
    </row>
    <row r="15" spans="2:15" x14ac:dyDescent="0.25">
      <c r="B15" s="47">
        <v>2020</v>
      </c>
      <c r="C15" s="35">
        <f>+'Prom mensual Gs y US$'!N124</f>
        <v>18682.409999999996</v>
      </c>
      <c r="D15" s="35">
        <f>+'Prom mensual Gs y US$'!N125</f>
        <v>18428.75</v>
      </c>
      <c r="E15" s="35">
        <f>+'Prom mensual Gs y US$'!N126</f>
        <v>16914.762499999997</v>
      </c>
      <c r="F15" s="35">
        <f>+'Prom mensual Gs y US$'!N127</f>
        <v>14337.4</v>
      </c>
      <c r="G15" s="35">
        <f>+'Prom mensual Gs y US$'!O128</f>
        <v>13100</v>
      </c>
      <c r="H15" s="35">
        <f>+'Prom mensual Gs y US$'!N129</f>
        <v>14068.3</v>
      </c>
      <c r="I15" s="35">
        <f>+'Prom mensual Gs y US$'!N130</f>
        <v>16560.38</v>
      </c>
      <c r="J15" s="35">
        <f>+'Prom mensual Gs y US$'!N131</f>
        <v>16445.112499999999</v>
      </c>
      <c r="K15" s="35">
        <f>+'Prom mensual Gs y US$'!N132</f>
        <v>18062.116666666665</v>
      </c>
      <c r="L15" s="35"/>
      <c r="M15" s="35"/>
      <c r="N15" s="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Prom mensual</vt:lpstr>
      <vt:lpstr>Prom mensual Gs y US$</vt:lpstr>
      <vt:lpstr>Precios regionales</vt:lpstr>
      <vt:lpstr>Evolución precio US$</vt:lpstr>
      <vt:lpstr>Evolución precio Gs.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prueba</cp:lastModifiedBy>
  <cp:lastPrinted>2019-11-07T15:02:10Z</cp:lastPrinted>
  <dcterms:created xsi:type="dcterms:W3CDTF">2013-06-04T22:26:26Z</dcterms:created>
  <dcterms:modified xsi:type="dcterms:W3CDTF">2020-09-17T20:10:28Z</dcterms:modified>
</cp:coreProperties>
</file>